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7 biodiv-sélectivité\"/>
    </mc:Choice>
  </mc:AlternateContent>
  <xr:revisionPtr revIDLastSave="0" documentId="13_ncr:1_{A4C9878F-D815-40F9-AB21-D72E8C8165AF}" xr6:coauthVersionLast="47" xr6:coauthVersionMax="47" xr10:uidLastSave="{00000000-0000-0000-0000-000000000000}"/>
  <workbookProtection workbookAlgorithmName="SHA-512" workbookHashValue="oZEImWgSzvT+zwhqsO4NSsugBJxWRXERtWaW2augPdD6BzFMcJiNEGbIHRzEHZ2yov8BVt4XTCrtlephyGKkkA==" workbookSaltValue="rY+IPNsrDWOYVPTHaNXjlQ==" workbookSpinCount="100000" lockStructure="1"/>
  <bookViews>
    <workbookView xWindow="53880" yWindow="240" windowWidth="25440" windowHeight="15390" tabRatio="884" firstSheet="1" activeTab="9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25" r:id="rId4"/>
    <sheet name="3-Partenaires" sheetId="17" r:id="rId5"/>
    <sheet name="4-Dépenses présentées" sheetId="24" r:id="rId6"/>
    <sheet name="5-Devis comparatifs" sheetId="14" r:id="rId7"/>
    <sheet name="6-Emprunts" sheetId="23" r:id="rId8"/>
    <sheet name="7-Critères de sélection" sheetId="13" r:id="rId9"/>
    <sheet name="8-Plan d'entreprise" sheetId="22" r:id="rId10"/>
  </sheets>
  <externalReferences>
    <externalReference r:id="rId11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6" i="24" l="1"/>
  <c r="K59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26" i="24"/>
  <c r="J27" i="24"/>
  <c r="J28" i="24"/>
  <c r="G83" i="24"/>
  <c r="G82" i="24"/>
  <c r="G81" i="24"/>
  <c r="G80" i="24"/>
  <c r="G79" i="24"/>
  <c r="G78" i="24"/>
  <c r="G77" i="24"/>
  <c r="G76" i="24"/>
  <c r="G75" i="24"/>
  <c r="G74" i="24"/>
  <c r="G68" i="24"/>
  <c r="G67" i="24"/>
  <c r="G66" i="24"/>
  <c r="G65" i="24"/>
  <c r="G64" i="24"/>
  <c r="G63" i="24"/>
  <c r="G62" i="24"/>
  <c r="G61" i="24"/>
  <c r="G60" i="24"/>
  <c r="G59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34" i="24"/>
  <c r="G54" i="24" l="1"/>
  <c r="G84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D72" i="22"/>
  <c r="C72" i="22"/>
  <c r="B72" i="22"/>
  <c r="D25" i="22"/>
  <c r="C25" i="22"/>
  <c r="B25" i="22"/>
  <c r="B17" i="22"/>
  <c r="J9" i="24"/>
  <c r="I9" i="24" s="1"/>
  <c r="B8" i="17"/>
  <c r="B1" i="17"/>
  <c r="G10" i="17" l="1"/>
  <c r="G9" i="17"/>
  <c r="G11" i="17"/>
  <c r="G12" i="17"/>
  <c r="G13" i="17"/>
  <c r="G14" i="17"/>
  <c r="G15" i="17"/>
  <c r="G16" i="17"/>
  <c r="G17" i="17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7" i="14"/>
  <c r="B8" i="14"/>
  <c r="B9" i="14"/>
  <c r="B6" i="14"/>
  <c r="F15" i="14"/>
  <c r="F16" i="14"/>
  <c r="F17" i="14"/>
  <c r="F18" i="14"/>
  <c r="F19" i="14"/>
  <c r="F20" i="14"/>
  <c r="F21" i="14"/>
  <c r="F22" i="14"/>
  <c r="F23" i="14"/>
  <c r="F24" i="14"/>
  <c r="F25" i="14"/>
  <c r="G8" i="17" l="1"/>
  <c r="F10" i="14"/>
  <c r="F6" i="14"/>
  <c r="F11" i="14"/>
  <c r="F13" i="14"/>
  <c r="F14" i="14"/>
  <c r="J11" i="24"/>
  <c r="I11" i="24" s="1"/>
  <c r="F9" i="14"/>
  <c r="J10" i="24"/>
  <c r="F12" i="14"/>
  <c r="A1" i="22"/>
  <c r="I10" i="24" l="1"/>
  <c r="F7" i="14" s="1"/>
  <c r="F8" i="14"/>
  <c r="A74" i="24"/>
  <c r="A59" i="24"/>
  <c r="A77" i="24"/>
  <c r="N77" i="24" s="1"/>
  <c r="A75" i="24"/>
  <c r="A76" i="24"/>
  <c r="A78" i="24"/>
  <c r="A79" i="24"/>
  <c r="A80" i="24"/>
  <c r="A81" i="24"/>
  <c r="A82" i="24"/>
  <c r="S82" i="24" s="1"/>
  <c r="A83" i="24"/>
  <c r="T83" i="24" s="1"/>
  <c r="L75" i="24" l="1"/>
  <c r="I29" i="24"/>
  <c r="O78" i="24"/>
  <c r="Q80" i="24"/>
  <c r="R81" i="24"/>
  <c r="M76" i="24"/>
  <c r="P79" i="24"/>
  <c r="A61" i="24"/>
  <c r="B2" i="13"/>
  <c r="B1" i="13"/>
  <c r="C2" i="24"/>
  <c r="C1" i="24"/>
  <c r="A68" i="24"/>
  <c r="A67" i="24"/>
  <c r="A66" i="24"/>
  <c r="A65" i="24"/>
  <c r="A64" i="24"/>
  <c r="A63" i="24"/>
  <c r="A62" i="24"/>
  <c r="A60" i="24"/>
  <c r="K74" i="24" l="1"/>
  <c r="P64" i="24"/>
  <c r="Q65" i="24"/>
  <c r="O63" i="24"/>
  <c r="S67" i="24"/>
  <c r="M61" i="24"/>
  <c r="T68" i="24"/>
  <c r="L60" i="24"/>
  <c r="N62" i="24"/>
  <c r="E6" i="14"/>
  <c r="E22" i="25" l="1"/>
  <c r="E21" i="25"/>
  <c r="E20" i="25"/>
  <c r="B2" i="25"/>
  <c r="B1" i="25"/>
  <c r="E7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6" i="14"/>
  <c r="G69" i="24" l="1"/>
  <c r="G88" i="24" s="1"/>
  <c r="C41" i="22"/>
  <c r="D41" i="22"/>
  <c r="B41" i="22"/>
  <c r="D15" i="22"/>
  <c r="C15" i="22"/>
  <c r="B15" i="22"/>
  <c r="E9" i="8" l="1"/>
  <c r="E11" i="8"/>
  <c r="E6" i="8"/>
  <c r="B16" i="8" l="1"/>
  <c r="B34" i="22" l="1"/>
  <c r="D81" i="22" l="1"/>
  <c r="C81" i="22"/>
  <c r="B81" i="22"/>
  <c r="D64" i="22"/>
  <c r="C64" i="22"/>
  <c r="B64" i="22"/>
  <c r="D14" i="22"/>
  <c r="C14" i="22"/>
  <c r="B14" i="22"/>
  <c r="D79" i="22" l="1"/>
  <c r="B79" i="22"/>
  <c r="B86" i="22" s="1"/>
  <c r="B89" i="22" s="1"/>
  <c r="B92" i="22" s="1"/>
  <c r="B93" i="22" s="1"/>
  <c r="B95" i="22" s="1"/>
  <c r="B96" i="22" s="1"/>
  <c r="C79" i="22"/>
  <c r="C86" i="22" s="1"/>
  <c r="C89" i="22" s="1"/>
  <c r="C92" i="22" s="1"/>
  <c r="C93" i="22" s="1"/>
  <c r="C95" i="22" s="1"/>
  <c r="D86" i="22" l="1"/>
  <c r="D89" i="22" s="1"/>
  <c r="D92" i="22" s="1"/>
  <c r="D93" i="22" s="1"/>
  <c r="D95" i="22" s="1"/>
  <c r="C96" i="22"/>
  <c r="D96" i="22" l="1"/>
  <c r="D16" i="8"/>
  <c r="D34" i="22"/>
  <c r="C34" i="22"/>
  <c r="D17" i="22"/>
  <c r="C17" i="22"/>
  <c r="C32" i="22" l="1"/>
  <c r="C39" i="22" s="1"/>
  <c r="C42" i="22" s="1"/>
  <c r="C45" i="22" s="1"/>
  <c r="C46" i="22" s="1"/>
  <c r="D32" i="22"/>
  <c r="D39" i="22" s="1"/>
  <c r="D42" i="22" s="1"/>
  <c r="D45" i="22" s="1"/>
  <c r="D46" i="22" s="1"/>
  <c r="B32" i="22"/>
  <c r="B39" i="22" l="1"/>
  <c r="B42" i="22" s="1"/>
  <c r="B45" i="22" s="1"/>
  <c r="B46" i="22" s="1"/>
  <c r="B48" i="22" s="1"/>
  <c r="B49" i="22" s="1"/>
  <c r="C48" i="22"/>
  <c r="D48" i="22"/>
  <c r="C49" i="22" l="1"/>
  <c r="D49" i="22" s="1"/>
  <c r="B2" i="17" l="1"/>
  <c r="D2" i="14" l="1"/>
  <c r="D1" i="14" l="1"/>
  <c r="C16" i="8" l="1"/>
</calcChain>
</file>

<file path=xl/sharedStrings.xml><?xml version="1.0" encoding="utf-8"?>
<sst xmlns="http://schemas.openxmlformats.org/spreadsheetml/2006/main" count="397" uniqueCount="298">
  <si>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</si>
  <si>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</si>
  <si>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</si>
  <si>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</si>
  <si>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</si>
  <si>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</si>
  <si>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</si>
  <si>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</si>
  <si>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</si>
  <si>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</si>
  <si>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</si>
  <si>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Critères de sélection</t>
  </si>
  <si>
    <t>Demandeur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</si>
  <si>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</si>
  <si>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</si>
  <si>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</si>
  <si>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</si>
  <si>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</si>
  <si>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</si>
  <si>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</si>
  <si>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</si>
  <si>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</si>
  <si>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</si>
  <si>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</si>
  <si>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</si>
  <si>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</si>
  <si>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</si>
  <si>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</si>
  <si>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</si>
  <si>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</si>
  <si>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</si>
  <si>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</si>
  <si>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</si>
  <si>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</si>
  <si>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</si>
  <si>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</si>
  <si>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</si>
  <si>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</si>
  <si>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</si>
  <si>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</si>
  <si>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</si>
  <si>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</si>
  <si>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</si>
  <si>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</si>
  <si>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</si>
  <si>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</si>
  <si>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</si>
  <si>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</si>
  <si>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</si>
  <si>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</si>
  <si>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</si>
  <si>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</si>
  <si>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</si>
  <si>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</si>
  <si>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</si>
  <si>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</si>
  <si>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</si>
  <si>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</si>
  <si>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</si>
  <si>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</si>
  <si>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</si>
  <si>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</si>
  <si>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</si>
  <si>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</si>
  <si>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</si>
  <si>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</si>
  <si>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</si>
  <si>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</si>
  <si>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</si>
  <si>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</si>
  <si>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</si>
  <si>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</si>
  <si>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</si>
  <si>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</si>
  <si>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</si>
  <si>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</si>
  <si>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</si>
  <si>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</si>
  <si>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</si>
  <si>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</si>
  <si>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</si>
  <si>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</si>
  <si>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</si>
  <si>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</si>
  <si>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</si>
  <si>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</si>
  <si>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</si>
  <si>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</si>
  <si>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</si>
  <si>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</si>
  <si>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</si>
  <si>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</si>
  <si>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</si>
  <si>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</si>
  <si>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</si>
  <si>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</si>
  <si>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</si>
  <si>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</si>
  <si>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</si>
  <si>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</si>
  <si>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</si>
  <si>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</si>
  <si>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</si>
  <si>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</si>
  <si>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</si>
  <si>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</si>
  <si>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</si>
  <si>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</si>
  <si>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</si>
  <si>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</si>
  <si>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</si>
  <si>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</si>
  <si>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</si>
  <si>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</si>
  <si>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</si>
  <si>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</si>
  <si>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</si>
  <si>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</si>
  <si>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</si>
  <si>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</si>
  <si>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</si>
  <si>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</si>
  <si>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</si>
  <si>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</si>
  <si>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</si>
  <si>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</si>
  <si>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</si>
  <si>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</si>
  <si>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</si>
  <si>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</si>
  <si>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</si>
  <si>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</si>
  <si>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</si>
  <si>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</si>
  <si>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</si>
  <si>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</si>
  <si>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</si>
  <si>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</si>
  <si>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</si>
  <si>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</si>
  <si>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</si>
  <si>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</si>
  <si>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</si>
  <si>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</si>
  <si>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</si>
  <si>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</si>
  <si>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</si>
  <si>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</si>
  <si>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</si>
  <si>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</si>
  <si>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</si>
  <si>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</si>
  <si>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</si>
  <si>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</si>
  <si>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</si>
  <si>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</si>
  <si>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</si>
  <si>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</si>
  <si>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</si>
  <si>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</si>
  <si>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</si>
  <si>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</si>
  <si>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</si>
  <si>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</si>
  <si>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</si>
  <si>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</si>
  <si>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</si>
  <si>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</si>
  <si>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</si>
  <si>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</si>
  <si>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</si>
  <si>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</si>
  <si>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</si>
  <si>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</si>
  <si>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</si>
  <si>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</si>
  <si>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</si>
  <si>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</si>
  <si>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</si>
  <si>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</si>
  <si>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</si>
  <si>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</si>
  <si>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</si>
  <si>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</si>
  <si>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</si>
  <si>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</si>
  <si>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</si>
  <si>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</si>
  <si>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</si>
  <si>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</si>
  <si>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</si>
  <si>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</si>
  <si>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</si>
  <si>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</si>
  <si>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</si>
  <si>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</si>
  <si>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</si>
  <si>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</si>
  <si>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</si>
  <si>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</si>
  <si>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</si>
  <si>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</si>
  <si>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>Le demandeur se situe dans le champ concurrentiel</t>
  </si>
  <si>
    <t>Le demandeur récupère la TVA</t>
  </si>
  <si>
    <r>
      <t>Dépenses d'investissement et de services</t>
    </r>
    <r>
      <rPr>
        <sz val="14"/>
        <rFont val="Arial"/>
        <family val="2"/>
      </rPr>
      <t xml:space="preserve"> (sur devis) </t>
    </r>
  </si>
  <si>
    <t>NOM Prénom 
de l'intervenant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</si>
  <si>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</si>
  <si>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Sous-total "Dépenses d'investissement et de service"</t>
  </si>
  <si>
    <t>Dépenses indirectes liées à l'opération (base forfaitaire proratisée)</t>
  </si>
  <si>
    <t>L'opération engendre-t-elle des coûts indirects ?</t>
  </si>
  <si>
    <r>
      <t xml:space="preserve">PLAN D'ENTREPRISE </t>
    </r>
    <r>
      <rPr>
        <b/>
        <sz val="24"/>
        <color rgb="FFFF0000"/>
        <rFont val="Arial"/>
        <family val="2"/>
      </rPr>
      <t>(pour les demandeurs situés dans le champ concurrentiel)</t>
    </r>
  </si>
  <si>
    <t>Sous-total "Frais de Mission"</t>
  </si>
  <si>
    <t>Sous-total "Frais de Personnel"</t>
  </si>
  <si>
    <t>Sous-total "Dépenses indirectes"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</si>
  <si>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</si>
  <si>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</si>
  <si>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Réponse</t>
  </si>
  <si>
    <t>Le projet est-il porté en partenariat ?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</si>
  <si>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</si>
  <si>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</si>
  <si>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</si>
  <si>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</si>
  <si>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</si>
  <si>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</si>
  <si>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</si>
  <si>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Partenaire 9</t>
  </si>
  <si>
    <t>Partenaire 10</t>
  </si>
  <si>
    <t>Organisme</t>
  </si>
  <si>
    <t>Rôles dans le projet</t>
  </si>
  <si>
    <t>Partenaires du projet</t>
  </si>
  <si>
    <t>Partenaire 1 (Chef de file)</t>
  </si>
  <si>
    <t>Montant</t>
  </si>
  <si>
    <t>Demandez-vous que vos coûts indirects soient financés à hauteur de 15% des dépenses directes de personnel liées à l'opération ?</t>
  </si>
  <si>
    <t>L'opération engendre-t-elle des frais de mission ?</t>
  </si>
  <si>
    <t>Si oui, détaillez la liste de ces frais de mission prévisionnels :</t>
  </si>
  <si>
    <t>Demandez-vous que ces frais de mission soient financés à hauteur de 6,3% des dépenses directes de personnel liées à l'opération ?</t>
  </si>
  <si>
    <t>Montant "Frais de mission"
€</t>
  </si>
  <si>
    <t>Montant dépenses indirectes
€</t>
  </si>
  <si>
    <t>&lt; préciser ici l'année ou les dates de début et fin d'exercice (par exemple : 01/07/2023 au 30/06/2024)</t>
  </si>
  <si>
    <t>TOTAL</t>
  </si>
  <si>
    <t>MONTANT</t>
  </si>
  <si>
    <t>Organisme qui supportera la dépense</t>
  </si>
  <si>
    <t>Exercice N</t>
  </si>
  <si>
    <t>Indemnité kilométrique</t>
  </si>
  <si>
    <t>Repas</t>
  </si>
  <si>
    <t>Nuitée</t>
  </si>
  <si>
    <t>0 à 10</t>
  </si>
  <si>
    <t>11 à 20</t>
  </si>
  <si>
    <t>plus de 20</t>
  </si>
  <si>
    <t>Le projet vise à renforcer la résilience des filières halieutiques régionales</t>
  </si>
  <si>
    <t>Le projet vise à réduire les charges ou à développer le chiffre d’affaires des entreprises des filières halieutiques régionales</t>
  </si>
  <si>
    <t>Nombre d'entreprises de pêche ou d'aquaculture susceptibles de bénéficier des résultats du projet</t>
  </si>
  <si>
    <t>Le projet comporte une dimension innovante</t>
  </si>
  <si>
    <t>Le projet contribue à créer des emplois durables</t>
  </si>
  <si>
    <t>Le projet contribue à réduire l'impact des activités halieutiques sur l'environnement</t>
  </si>
  <si>
    <t xml:space="preserve">                     AUTRES INFORMATIONS</t>
  </si>
  <si>
    <t>Site internet :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</si>
  <si>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</si>
  <si>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</si>
  <si>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Frais de mission (indemnités kilométriques, repas, hébergement) liés à l'opération (base forfaitaire proratisée)</t>
  </si>
  <si>
    <t>Version 4 du 31/01/2024</t>
  </si>
  <si>
    <t>Aide à la protection et à la restauration de la biodiversité et des écosystèmes aquatiques</t>
  </si>
  <si>
    <t>Si oui, détaillez la liste de ces coûts indirects  (frais de gestion, de recrutement, de comptabilité et de nettoyage, les frais de téléphone, d’eau et d’électricité, etc.) :</t>
  </si>
  <si>
    <t>Montant HT 
(€)</t>
  </si>
  <si>
    <r>
      <t xml:space="preserve">Coût horaire 
</t>
    </r>
    <r>
      <rPr>
        <b/>
        <sz val="12"/>
        <color rgb="FFFF0000"/>
        <rFont val="Arial"/>
        <family val="2"/>
      </rPr>
      <t>(dernier cumul annuel du salaire brut et des charges patronales connu via bulletin de paie de décembre / 1607)*</t>
    </r>
  </si>
  <si>
    <t>* Pour le coût horaire, si les données nécessaires ne sont pas disponibles sur 12 mois, il convient de prendre une période de référence au prorata temporis de la période annuelle.</t>
  </si>
  <si>
    <t>Exercice N-1 (dernière année comptable connue avant l'année de dépôt de la demande de subvention)</t>
  </si>
  <si>
    <t>Les cellules vertes doivent être obligatoirement remplies pour que les calculs se fassent. Si une cellule verte n'est pas renseignée le montant total ne sera pas calculé.</t>
  </si>
  <si>
    <r>
      <t xml:space="preserve">Organisme qui supportera la dépense </t>
    </r>
    <r>
      <rPr>
        <b/>
        <sz val="12"/>
        <color rgb="FFFF0000"/>
        <rFont val="Arial"/>
        <family val="2"/>
      </rPr>
      <t>(à sélectionner dans la liste déroulante après avoir renseigner l'onglet 3-Partenaires)</t>
    </r>
  </si>
  <si>
    <r>
      <t xml:space="preserve">Description détaillée de la dépense et de son lien avec le projet
</t>
    </r>
    <r>
      <rPr>
        <b/>
        <sz val="12"/>
        <color rgb="FFFF0000"/>
        <rFont val="Arial"/>
        <family val="2"/>
      </rPr>
      <t>(Décrivez de manière détaillée la dépense et son lien avec le projet)</t>
    </r>
    <r>
      <rPr>
        <b/>
        <sz val="12"/>
        <rFont val="Arial"/>
        <family val="2"/>
      </rPr>
      <t xml:space="preserve">
</t>
    </r>
  </si>
  <si>
    <r>
      <t xml:space="preserve">Montant de la TVA (€) </t>
    </r>
    <r>
      <rPr>
        <b/>
        <sz val="12"/>
        <color rgb="FFFF0000"/>
        <rFont val="Arial"/>
        <family val="2"/>
      </rPr>
      <t>(uniquement si la TVA est éligible pour la structure concernée)</t>
    </r>
    <r>
      <rPr>
        <b/>
        <sz val="12"/>
        <rFont val="Arial"/>
        <family val="2"/>
      </rPr>
      <t xml:space="preserve">
</t>
    </r>
  </si>
  <si>
    <r>
      <t xml:space="preserve">Descriptif détaillé de la mission de l'intervenant sur l'opération
</t>
    </r>
    <r>
      <rPr>
        <b/>
        <sz val="11"/>
        <rFont val="Arial"/>
        <family val="2"/>
      </rPr>
      <t>Ex : coordination, animation, gestion...</t>
    </r>
  </si>
  <si>
    <r>
      <t xml:space="preserve">Organisme 
</t>
    </r>
    <r>
      <rPr>
        <b/>
        <sz val="12"/>
        <color rgb="FFFF0000"/>
        <rFont val="Arial"/>
        <family val="2"/>
      </rPr>
      <t>(à sélectionner pour chaque cellule dans la liste déroulante après avoir renseigner l'onglet 3-Partenaires)</t>
    </r>
  </si>
  <si>
    <r>
      <t xml:space="preserve">TOTAL GENERAL 
</t>
    </r>
    <r>
      <rPr>
        <b/>
        <sz val="14"/>
        <color rgb="FFFF0000"/>
        <rFont val="Arial"/>
        <family val="2"/>
      </rPr>
      <t>(Vérifier que le montant total dans SYNERGIE correspond bien au montant total calculé ici)</t>
    </r>
  </si>
  <si>
    <t>Demandeur (chef de file)</t>
  </si>
  <si>
    <t>Partenaire 11</t>
  </si>
  <si>
    <t>Partenaire 12</t>
  </si>
  <si>
    <t>Partenaire 13</t>
  </si>
  <si>
    <t>Partenaire 14</t>
  </si>
  <si>
    <t>Partenaire 15</t>
  </si>
  <si>
    <t>Partenaire 16</t>
  </si>
  <si>
    <t>Partenaire 17</t>
  </si>
  <si>
    <t>Partenaire 18</t>
  </si>
  <si>
    <t>Partenaire 19</t>
  </si>
  <si>
    <t>Partenaire 20</t>
  </si>
  <si>
    <t>Partenaire 21</t>
  </si>
  <si>
    <t>Partenaire 22</t>
  </si>
  <si>
    <t>Partenaire 23</t>
  </si>
  <si>
    <t>Partenaire 24</t>
  </si>
  <si>
    <t>Partenaire 25</t>
  </si>
  <si>
    <t>Partenaire 26</t>
  </si>
  <si>
    <t>Partenaire 27</t>
  </si>
  <si>
    <t>Partenaire 28</t>
  </si>
  <si>
    <t>Partenaire 29</t>
  </si>
  <si>
    <t>Partenaire 30</t>
  </si>
  <si>
    <t>Merci de compléter chaque colonne pour chaque partenaire</t>
  </si>
  <si>
    <t>N° Siret</t>
  </si>
  <si>
    <t>Organisme 
(à sélectionner pour chaque cellule dans la liste déroulante après avoir renseigner l'onglet 3-Partenaires)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</si>
</sst>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b/>
      <sz val="2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rgb="FFFF0000"/>
      <name val="Arial"/>
      <family val="2"/>
    </font>
    <font>
      <sz val="8"/>
      <name val="Calibri"/>
      <family val="2"/>
      <scheme val="minor"/>
    </font>
    <font>
      <b/>
      <sz val="16"/>
      <color rgb="FFFF0000"/>
      <name val="Arial"/>
      <family val="2"/>
    </font>
    <font>
      <b/>
      <sz val="2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196">
    <xf numFmtId="0" fontId="0" fillId="0" borderId="0" xfId="0"/>
    <xf numFmtId="0" fontId="7" fillId="0" borderId="0" xfId="0" applyFont="1"/>
    <xf numFmtId="0" fontId="8" fillId="4" borderId="1" xfId="0" applyFont="1" applyFill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20" fillId="13" borderId="1" xfId="0" applyFont="1" applyFill="1" applyBorder="1" applyAlignment="1" applyProtection="1">
      <alignment horizontal="left" vertical="center"/>
    </xf>
    <xf numFmtId="0" fontId="6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7" fontId="6" fillId="10" borderId="1" xfId="4" applyNumberFormat="1" applyFont="1" applyFill="1" applyBorder="1" applyAlignment="1" applyProtection="1">
      <alignment vertical="center" wrapText="1"/>
    </xf>
    <xf numFmtId="167" fontId="5" fillId="5" borderId="1" xfId="4" quotePrefix="1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4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25" fillId="0" borderId="1" xfId="0" applyFont="1" applyFill="1" applyBorder="1" applyAlignment="1" applyProtection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Protection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/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8" fillId="0" borderId="1" xfId="0" applyFont="1" applyBorder="1" applyAlignment="1">
      <alignment wrapText="1"/>
    </xf>
    <xf numFmtId="0" fontId="28" fillId="0" borderId="0" xfId="0" applyFont="1" applyAlignment="1">
      <alignment wrapText="1"/>
    </xf>
    <xf numFmtId="0" fontId="9" fillId="0" borderId="0" xfId="0" applyFont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5" fontId="6" fillId="3" borderId="1" xfId="0" applyNumberFormat="1" applyFont="1" applyFill="1" applyBorder="1" applyAlignment="1" applyProtection="1">
      <alignment vertical="center" wrapText="1"/>
    </xf>
    <xf numFmtId="166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6" borderId="1" xfId="0" applyNumberFormat="1" applyFont="1" applyFill="1" applyBorder="1" applyAlignment="1" applyProtection="1">
      <alignment vertical="center" wrapText="1"/>
      <protection locked="0"/>
    </xf>
    <xf numFmtId="0" fontId="2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5" borderId="1" xfId="0" quotePrefix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23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</xf>
    <xf numFmtId="44" fontId="8" fillId="0" borderId="0" xfId="0" applyNumberFormat="1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5" fillId="6" borderId="1" xfId="2" applyFont="1" applyFill="1" applyBorder="1" applyAlignment="1" applyProtection="1">
      <alignment horizontal="center"/>
      <protection locked="0"/>
    </xf>
    <xf numFmtId="0" fontId="6" fillId="11" borderId="1" xfId="0" applyFont="1" applyFill="1" applyBorder="1" applyAlignment="1" applyProtection="1">
      <alignment vertical="center" wrapText="1"/>
    </xf>
    <xf numFmtId="44" fontId="6" fillId="11" borderId="1" xfId="2" applyFont="1" applyFill="1" applyBorder="1" applyAlignment="1" applyProtection="1">
      <alignment vertical="center" wrapText="1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quotePrefix="1" applyFont="1" applyFill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/>
    </xf>
    <xf numFmtId="44" fontId="10" fillId="4" borderId="2" xfId="2" applyFont="1" applyFill="1" applyBorder="1" applyAlignment="1" applyProtection="1">
      <alignment vertical="center"/>
    </xf>
    <xf numFmtId="44" fontId="7" fillId="0" borderId="0" xfId="2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8" fillId="0" borderId="1" xfId="0" applyFont="1" applyBorder="1"/>
    <xf numFmtId="0" fontId="28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21" fillId="0" borderId="0" xfId="0" quotePrefix="1" applyFont="1" applyFill="1" applyAlignment="1" applyProtection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32" fillId="2" borderId="4" xfId="5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6" fillId="5" borderId="4" xfId="2" applyFont="1" applyFill="1" applyBorder="1" applyAlignment="1" applyProtection="1">
      <alignment horizontal="center" vertical="center"/>
    </xf>
    <xf numFmtId="44" fontId="6" fillId="5" borderId="2" xfId="2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44" fontId="10" fillId="4" borderId="1" xfId="2" applyNumberFormat="1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/>
    </xf>
    <xf numFmtId="44" fontId="7" fillId="0" borderId="1" xfId="2" applyNumberFormat="1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center" vertical="center" wrapText="1"/>
    </xf>
    <xf numFmtId="0" fontId="21" fillId="15" borderId="0" xfId="0" applyFont="1" applyFill="1" applyAlignment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44" fontId="10" fillId="4" borderId="1" xfId="2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 wrapText="1"/>
    </xf>
    <xf numFmtId="44" fontId="13" fillId="4" borderId="1" xfId="2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30" fillId="0" borderId="0" xfId="0" applyFont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wrapText="1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DIRMER\04-DA2-PL21-ECONOMIE%20BLEUE\01-ADEL\11-DOSSIERS%20TECHNIQUES\PECHE%20AQUA\05%20FEAMPA\6%20E-SYNERGIE\1%20PIECES%20A%20FOURNIR%20FEAMPA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7"/>
  <sheetViews>
    <sheetView workbookViewId="0">
      <selection activeCell="A15" sqref="A15:XFD15"/>
    </sheetView>
  </sheetViews>
  <sheetFormatPr baseColWidth="10" defaultColWidth="11.453125" defaultRowHeight="15.5" x14ac:dyDescent="0.35"/>
  <cols>
    <col min="1" max="1" width="59.26953125" style="73" customWidth="1"/>
    <col min="2" max="2" width="62.7265625" style="73" customWidth="1"/>
    <col min="3" max="16384" width="11.453125" style="73"/>
  </cols>
  <sheetData>
    <row r="1" spans="1:1" x14ac:dyDescent="0.35">
      <c r="A1" s="72" t="s">
        <v>115</v>
      </c>
    </row>
    <row r="2" spans="1:1" x14ac:dyDescent="0.35">
      <c r="A2" s="72" t="s">
        <v>116</v>
      </c>
    </row>
    <row r="4" spans="1:1" x14ac:dyDescent="0.35">
      <c r="A4" s="72" t="s">
        <v>117</v>
      </c>
    </row>
    <row r="5" spans="1:1" x14ac:dyDescent="0.35">
      <c r="A5" s="72" t="s">
        <v>118</v>
      </c>
    </row>
    <row r="6" spans="1:1" x14ac:dyDescent="0.35">
      <c r="A6" s="72" t="s">
        <v>116</v>
      </c>
    </row>
    <row r="8" spans="1:1" x14ac:dyDescent="0.35">
      <c r="A8" s="72" t="s">
        <v>113</v>
      </c>
    </row>
    <row r="9" spans="1:1" x14ac:dyDescent="0.35">
      <c r="A9" s="72" t="s">
        <v>114</v>
      </c>
    </row>
    <row r="11" spans="1:1" x14ac:dyDescent="0.35">
      <c r="A11" s="116" t="s">
        <v>243</v>
      </c>
    </row>
    <row r="12" spans="1:1" x14ac:dyDescent="0.35">
      <c r="A12" s="116" t="s">
        <v>244</v>
      </c>
    </row>
    <row r="13" spans="1:1" x14ac:dyDescent="0.35">
      <c r="A13" s="116" t="s">
        <v>245</v>
      </c>
    </row>
    <row r="14" spans="1:1" x14ac:dyDescent="0.35">
      <c r="A14" s="117"/>
    </row>
    <row r="15" spans="1:1" x14ac:dyDescent="0.35">
      <c r="A15" s="116" t="s">
        <v>246</v>
      </c>
    </row>
    <row r="16" spans="1:1" x14ac:dyDescent="0.35">
      <c r="A16" s="116" t="s">
        <v>247</v>
      </c>
    </row>
    <row r="17" spans="1:1" x14ac:dyDescent="0.35">
      <c r="A17" s="116" t="s">
        <v>248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6"/>
  <sheetViews>
    <sheetView tabSelected="1" zoomScale="90" zoomScaleNormal="90" workbookViewId="0">
      <pane ySplit="3" topLeftCell="A4" activePane="bottomLeft" state="frozen"/>
      <selection pane="bottomLeft" activeCell="B5" sqref="B5"/>
    </sheetView>
  </sheetViews>
  <sheetFormatPr baseColWidth="10" defaultColWidth="11.453125" defaultRowHeight="14" x14ac:dyDescent="0.35"/>
  <cols>
    <col min="1" max="1" width="63.453125" style="9" customWidth="1"/>
    <col min="2" max="4" width="39.81640625" style="9" customWidth="1"/>
    <col min="5" max="16384" width="11.453125" style="9"/>
  </cols>
  <sheetData>
    <row r="1" spans="1:10" ht="19.5" customHeight="1" x14ac:dyDescent="0.35">
      <c r="A1" s="188">
        <f>'1-Infos demandeur'!B1</f>
        <v>0</v>
      </c>
      <c r="B1" s="188"/>
      <c r="C1" s="188"/>
      <c r="D1" s="188"/>
    </row>
    <row r="2" spans="1:10" ht="6.75" customHeight="1" x14ac:dyDescent="0.35"/>
    <row r="3" spans="1:10" ht="38.25" customHeight="1" x14ac:dyDescent="0.35">
      <c r="A3" s="193" t="s">
        <v>210</v>
      </c>
      <c r="B3" s="193"/>
      <c r="C3" s="193"/>
      <c r="D3" s="193"/>
    </row>
    <row r="4" spans="1:10" s="10" customFormat="1" ht="32.25" customHeight="1" x14ac:dyDescent="0.35">
      <c r="A4" s="16" t="s">
        <v>123</v>
      </c>
      <c r="B4" s="18" t="s">
        <v>100</v>
      </c>
      <c r="C4" s="19" t="s">
        <v>101</v>
      </c>
      <c r="D4" s="19" t="s">
        <v>102</v>
      </c>
    </row>
    <row r="5" spans="1:10" ht="44.25" customHeight="1" x14ac:dyDescent="0.35">
      <c r="A5" s="20" t="s">
        <v>200</v>
      </c>
      <c r="B5" s="21"/>
      <c r="C5" s="21"/>
      <c r="D5" s="21"/>
    </row>
    <row r="6" spans="1:10" ht="44.25" customHeight="1" x14ac:dyDescent="0.35">
      <c r="A6" s="20" t="s">
        <v>201</v>
      </c>
      <c r="B6" s="21"/>
      <c r="C6" s="21"/>
      <c r="D6" s="21"/>
    </row>
    <row r="7" spans="1:10" ht="36" customHeight="1" x14ac:dyDescent="0.35">
      <c r="A7" s="20" t="s">
        <v>54</v>
      </c>
      <c r="B7" s="21"/>
      <c r="C7" s="21"/>
      <c r="D7" s="21"/>
    </row>
    <row r="8" spans="1:10" ht="36" customHeight="1" x14ac:dyDescent="0.35">
      <c r="A8" s="20" t="s">
        <v>198</v>
      </c>
      <c r="B8" s="21"/>
      <c r="C8" s="21"/>
      <c r="D8" s="21"/>
    </row>
    <row r="9" spans="1:10" ht="36" customHeight="1" x14ac:dyDescent="0.35">
      <c r="A9" s="20" t="s">
        <v>199</v>
      </c>
      <c r="B9" s="21"/>
      <c r="C9" s="21"/>
      <c r="D9" s="21"/>
    </row>
    <row r="10" spans="1:10" ht="36" customHeight="1" x14ac:dyDescent="0.35">
      <c r="A10" s="20" t="s">
        <v>55</v>
      </c>
      <c r="B10" s="21"/>
      <c r="C10" s="21"/>
      <c r="D10" s="21"/>
    </row>
    <row r="11" spans="1:10" ht="44.25" customHeight="1" x14ac:dyDescent="0.35">
      <c r="A11" s="20" t="s">
        <v>110</v>
      </c>
      <c r="B11" s="21"/>
      <c r="C11" s="21"/>
      <c r="D11" s="21"/>
    </row>
    <row r="12" spans="1:10" ht="36" customHeight="1" x14ac:dyDescent="0.35">
      <c r="A12" s="20" t="s">
        <v>56</v>
      </c>
      <c r="B12" s="21"/>
      <c r="C12" s="21"/>
      <c r="D12" s="21"/>
    </row>
    <row r="13" spans="1:10" ht="42.75" customHeight="1" x14ac:dyDescent="0.35">
      <c r="A13" s="19" t="s">
        <v>124</v>
      </c>
      <c r="B13" s="18" t="s">
        <v>26</v>
      </c>
      <c r="C13" s="18" t="s">
        <v>27</v>
      </c>
      <c r="D13" s="18" t="s">
        <v>28</v>
      </c>
    </row>
    <row r="14" spans="1:10" ht="35.25" customHeight="1" x14ac:dyDescent="0.35">
      <c r="A14" s="17" t="s">
        <v>196</v>
      </c>
      <c r="B14" s="18">
        <f>Nmoins3</f>
        <v>0</v>
      </c>
      <c r="C14" s="18">
        <f>Nmoins2</f>
        <v>0</v>
      </c>
      <c r="D14" s="18">
        <f>Nmoins1</f>
        <v>0</v>
      </c>
      <c r="E14" s="191" t="s">
        <v>195</v>
      </c>
      <c r="F14" s="192"/>
      <c r="G14" s="192"/>
      <c r="H14" s="192"/>
      <c r="I14" s="192"/>
      <c r="J14" s="192"/>
    </row>
    <row r="15" spans="1:10" ht="24.75" customHeight="1" x14ac:dyDescent="0.35">
      <c r="A15" s="58" t="s">
        <v>57</v>
      </c>
      <c r="B15" s="60">
        <f>'1-Infos demandeur'!B11</f>
        <v>0</v>
      </c>
      <c r="C15" s="60">
        <f>'1-Infos demandeur'!C11</f>
        <v>0</v>
      </c>
      <c r="D15" s="60">
        <f>'1-Infos demandeur'!D11</f>
        <v>0</v>
      </c>
      <c r="E15" s="191" t="s">
        <v>195</v>
      </c>
      <c r="F15" s="192"/>
      <c r="G15" s="192"/>
      <c r="H15" s="192"/>
      <c r="I15" s="192"/>
      <c r="J15" s="192"/>
    </row>
    <row r="16" spans="1:10" ht="24.75" customHeight="1" x14ac:dyDescent="0.35">
      <c r="A16" s="58" t="s">
        <v>58</v>
      </c>
      <c r="B16" s="61"/>
      <c r="C16" s="61"/>
      <c r="D16" s="61"/>
    </row>
    <row r="17" spans="1:4" ht="24.75" customHeight="1" x14ac:dyDescent="0.35">
      <c r="A17" s="98" t="s">
        <v>59</v>
      </c>
      <c r="B17" s="99">
        <f>SUM(B18:B24)</f>
        <v>0</v>
      </c>
      <c r="C17" s="99">
        <f>SUM(C18:C24)</f>
        <v>0</v>
      </c>
      <c r="D17" s="99">
        <f>SUM(D18:D24)</f>
        <v>0</v>
      </c>
    </row>
    <row r="18" spans="1:4" ht="24.75" customHeight="1" x14ac:dyDescent="0.35">
      <c r="A18" s="59" t="s">
        <v>197</v>
      </c>
      <c r="B18" s="61"/>
      <c r="C18" s="61"/>
      <c r="D18" s="61"/>
    </row>
    <row r="19" spans="1:4" ht="24.75" customHeight="1" x14ac:dyDescent="0.35">
      <c r="A19" s="59" t="s">
        <v>60</v>
      </c>
      <c r="B19" s="61"/>
      <c r="C19" s="61"/>
      <c r="D19" s="61"/>
    </row>
    <row r="20" spans="1:4" ht="24.75" customHeight="1" x14ac:dyDescent="0.35">
      <c r="A20" s="59" t="s">
        <v>61</v>
      </c>
      <c r="B20" s="61"/>
      <c r="C20" s="61"/>
      <c r="D20" s="61"/>
    </row>
    <row r="21" spans="1:4" ht="24.75" customHeight="1" x14ac:dyDescent="0.35">
      <c r="A21" s="59" t="s">
        <v>62</v>
      </c>
      <c r="B21" s="61"/>
      <c r="C21" s="61"/>
      <c r="D21" s="61"/>
    </row>
    <row r="22" spans="1:4" ht="24.75" customHeight="1" x14ac:dyDescent="0.35">
      <c r="A22" s="59" t="s">
        <v>63</v>
      </c>
      <c r="B22" s="61"/>
      <c r="C22" s="61"/>
      <c r="D22" s="61"/>
    </row>
    <row r="23" spans="1:4" ht="24.75" customHeight="1" x14ac:dyDescent="0.35">
      <c r="A23" s="59" t="s">
        <v>64</v>
      </c>
      <c r="B23" s="61"/>
      <c r="C23" s="61"/>
      <c r="D23" s="61"/>
    </row>
    <row r="24" spans="1:4" ht="24.75" customHeight="1" x14ac:dyDescent="0.35">
      <c r="A24" s="59" t="s">
        <v>65</v>
      </c>
      <c r="B24" s="61"/>
      <c r="C24" s="61"/>
      <c r="D24" s="61"/>
    </row>
    <row r="25" spans="1:4" ht="24.75" customHeight="1" x14ac:dyDescent="0.35">
      <c r="A25" s="98" t="s">
        <v>66</v>
      </c>
      <c r="B25" s="99">
        <f>SUM(B26:B31)</f>
        <v>0</v>
      </c>
      <c r="C25" s="99">
        <f>SUM(C26:C31)</f>
        <v>0</v>
      </c>
      <c r="D25" s="99">
        <f>SUM(D26:D31)</f>
        <v>0</v>
      </c>
    </row>
    <row r="26" spans="1:4" ht="24.75" customHeight="1" x14ac:dyDescent="0.35">
      <c r="A26" s="59" t="s">
        <v>68</v>
      </c>
      <c r="B26" s="61"/>
      <c r="C26" s="97"/>
      <c r="D26" s="97"/>
    </row>
    <row r="27" spans="1:4" ht="24.75" customHeight="1" x14ac:dyDescent="0.35">
      <c r="A27" s="59" t="s">
        <v>67</v>
      </c>
      <c r="B27" s="61"/>
      <c r="C27" s="97"/>
      <c r="D27" s="97"/>
    </row>
    <row r="28" spans="1:4" s="11" customFormat="1" ht="24.75" customHeight="1" x14ac:dyDescent="0.35">
      <c r="A28" s="59" t="s">
        <v>69</v>
      </c>
      <c r="B28" s="61"/>
      <c r="C28" s="97"/>
      <c r="D28" s="97"/>
    </row>
    <row r="29" spans="1:4" ht="24.75" customHeight="1" x14ac:dyDescent="0.35">
      <c r="A29" s="59" t="s">
        <v>70</v>
      </c>
      <c r="B29" s="61"/>
      <c r="C29" s="97"/>
      <c r="D29" s="97"/>
    </row>
    <row r="30" spans="1:4" ht="24.75" customHeight="1" x14ac:dyDescent="0.35">
      <c r="A30" s="59" t="s">
        <v>71</v>
      </c>
      <c r="B30" s="61"/>
      <c r="C30" s="97"/>
      <c r="D30" s="97"/>
    </row>
    <row r="31" spans="1:4" ht="24.75" customHeight="1" x14ac:dyDescent="0.35">
      <c r="A31" s="59" t="s">
        <v>99</v>
      </c>
      <c r="B31" s="61"/>
      <c r="C31" s="97"/>
      <c r="D31" s="97"/>
    </row>
    <row r="32" spans="1:4" ht="48.75" customHeight="1" x14ac:dyDescent="0.35">
      <c r="A32" s="98" t="s">
        <v>191</v>
      </c>
      <c r="B32" s="99">
        <f>B15+B16-B17-B25</f>
        <v>0</v>
      </c>
      <c r="C32" s="99">
        <f>C15+C16-C17-C25</f>
        <v>0</v>
      </c>
      <c r="D32" s="99">
        <f>D15+D16-D17-D25</f>
        <v>0</v>
      </c>
    </row>
    <row r="33" spans="1:10" ht="24.75" customHeight="1" x14ac:dyDescent="0.35">
      <c r="A33" s="59" t="s">
        <v>72</v>
      </c>
      <c r="B33" s="61"/>
      <c r="C33" s="97"/>
      <c r="D33" s="97"/>
    </row>
    <row r="34" spans="1:10" ht="24.75" customHeight="1" x14ac:dyDescent="0.35">
      <c r="A34" s="98" t="s">
        <v>192</v>
      </c>
      <c r="B34" s="99">
        <f>SUM(B35:B38)</f>
        <v>0</v>
      </c>
      <c r="C34" s="99">
        <f>SUM(C35:C38)</f>
        <v>0</v>
      </c>
      <c r="D34" s="99">
        <f>SUM(D35:D38)</f>
        <v>0</v>
      </c>
    </row>
    <row r="35" spans="1:10" ht="24.75" customHeight="1" x14ac:dyDescent="0.35">
      <c r="A35" s="59" t="s">
        <v>73</v>
      </c>
      <c r="B35" s="61"/>
      <c r="C35" s="97"/>
      <c r="D35" s="97"/>
    </row>
    <row r="36" spans="1:10" ht="24.75" customHeight="1" x14ac:dyDescent="0.35">
      <c r="A36" s="59" t="s">
        <v>74</v>
      </c>
      <c r="B36" s="61"/>
      <c r="C36" s="97"/>
      <c r="D36" s="97"/>
    </row>
    <row r="37" spans="1:10" ht="24.75" customHeight="1" x14ac:dyDescent="0.35">
      <c r="A37" s="59" t="s">
        <v>75</v>
      </c>
      <c r="B37" s="61"/>
      <c r="C37" s="97"/>
      <c r="D37" s="97"/>
    </row>
    <row r="38" spans="1:10" ht="24.75" customHeight="1" x14ac:dyDescent="0.35">
      <c r="A38" s="59" t="s">
        <v>76</v>
      </c>
      <c r="B38" s="61"/>
      <c r="C38" s="97"/>
      <c r="D38" s="97"/>
    </row>
    <row r="39" spans="1:10" ht="39" customHeight="1" x14ac:dyDescent="0.35">
      <c r="A39" s="98" t="s">
        <v>193</v>
      </c>
      <c r="B39" s="99">
        <f>B32-B33-B34</f>
        <v>0</v>
      </c>
      <c r="C39" s="99">
        <f>C32-C33-C34</f>
        <v>0</v>
      </c>
      <c r="D39" s="99">
        <f>D32-D33-D34</f>
        <v>0</v>
      </c>
      <c r="F39" s="12"/>
    </row>
    <row r="40" spans="1:10" ht="24.75" customHeight="1" x14ac:dyDescent="0.35">
      <c r="A40" s="59" t="s">
        <v>77</v>
      </c>
      <c r="B40" s="61"/>
      <c r="C40" s="97"/>
      <c r="D40" s="97"/>
    </row>
    <row r="41" spans="1:10" ht="24.75" customHeight="1" x14ac:dyDescent="0.35">
      <c r="A41" s="59" t="s">
        <v>78</v>
      </c>
      <c r="B41" s="60">
        <f>'1-Infos demandeur'!B13</f>
        <v>0</v>
      </c>
      <c r="C41" s="60">
        <f>'1-Infos demandeur'!C13</f>
        <v>0</v>
      </c>
      <c r="D41" s="60">
        <f>'1-Infos demandeur'!D13</f>
        <v>0</v>
      </c>
      <c r="E41" s="191" t="s">
        <v>195</v>
      </c>
      <c r="F41" s="192"/>
      <c r="G41" s="192"/>
      <c r="H41" s="192"/>
      <c r="I41" s="192"/>
      <c r="J41" s="192"/>
    </row>
    <row r="42" spans="1:10" ht="41.25" customHeight="1" x14ac:dyDescent="0.35">
      <c r="A42" s="98" t="s">
        <v>194</v>
      </c>
      <c r="B42" s="99">
        <f>B39-B40-B41</f>
        <v>0</v>
      </c>
      <c r="C42" s="99">
        <f>C39-C40-C41</f>
        <v>0</v>
      </c>
      <c r="D42" s="99">
        <f>D39-D40-D41</f>
        <v>0</v>
      </c>
    </row>
    <row r="43" spans="1:10" ht="36.75" customHeight="1" x14ac:dyDescent="0.35">
      <c r="A43" s="59" t="s">
        <v>103</v>
      </c>
      <c r="B43" s="61"/>
      <c r="C43" s="97"/>
      <c r="D43" s="97"/>
    </row>
    <row r="44" spans="1:10" ht="24.75" customHeight="1" x14ac:dyDescent="0.35">
      <c r="A44" s="59" t="s">
        <v>79</v>
      </c>
      <c r="B44" s="61"/>
      <c r="C44" s="97"/>
      <c r="D44" s="97"/>
    </row>
    <row r="45" spans="1:10" ht="24.75" customHeight="1" x14ac:dyDescent="0.35">
      <c r="A45" s="98" t="s">
        <v>80</v>
      </c>
      <c r="B45" s="99">
        <f>B42+B43-B44</f>
        <v>0</v>
      </c>
      <c r="C45" s="99">
        <f>C42+C43-C44</f>
        <v>0</v>
      </c>
      <c r="D45" s="99">
        <f>D42+D43-D44</f>
        <v>0</v>
      </c>
    </row>
    <row r="46" spans="1:10" ht="24.75" customHeight="1" x14ac:dyDescent="0.35">
      <c r="A46" s="22" t="s">
        <v>105</v>
      </c>
      <c r="B46" s="62">
        <f>B45+B41-B43</f>
        <v>0</v>
      </c>
      <c r="C46" s="62">
        <f>C45+C41-C43</f>
        <v>0</v>
      </c>
      <c r="D46" s="62">
        <f>D45+D41-D43</f>
        <v>0</v>
      </c>
    </row>
    <row r="47" spans="1:10" ht="24.75" customHeight="1" x14ac:dyDescent="0.35">
      <c r="A47" s="23" t="s">
        <v>104</v>
      </c>
      <c r="B47" s="63"/>
      <c r="C47" s="63"/>
      <c r="D47" s="63"/>
    </row>
    <row r="48" spans="1:10" ht="24.75" customHeight="1" x14ac:dyDescent="0.35">
      <c r="A48" s="22" t="s">
        <v>106</v>
      </c>
      <c r="B48" s="62">
        <f>B46-B47</f>
        <v>0</v>
      </c>
      <c r="C48" s="62">
        <f>C46-C47</f>
        <v>0</v>
      </c>
      <c r="D48" s="62">
        <f>D46-D47</f>
        <v>0</v>
      </c>
    </row>
    <row r="49" spans="1:5" ht="24.75" customHeight="1" x14ac:dyDescent="0.35">
      <c r="A49" s="22" t="s">
        <v>107</v>
      </c>
      <c r="B49" s="62">
        <f>B48</f>
        <v>0</v>
      </c>
      <c r="C49" s="62">
        <f>B49+C48</f>
        <v>0</v>
      </c>
      <c r="D49" s="62">
        <f>C49+D48</f>
        <v>0</v>
      </c>
    </row>
    <row r="50" spans="1:5" ht="47.25" customHeight="1" x14ac:dyDescent="0.35">
      <c r="A50" s="190" t="s">
        <v>125</v>
      </c>
      <c r="B50" s="190"/>
      <c r="C50" s="190"/>
      <c r="D50" s="190"/>
    </row>
    <row r="51" spans="1:5" ht="55.5" customHeight="1" x14ac:dyDescent="0.35">
      <c r="A51" s="57" t="s">
        <v>81</v>
      </c>
      <c r="B51" s="189"/>
      <c r="C51" s="189"/>
      <c r="D51" s="189"/>
    </row>
    <row r="52" spans="1:5" ht="55.5" customHeight="1" x14ac:dyDescent="0.35">
      <c r="A52" s="57" t="s">
        <v>82</v>
      </c>
      <c r="B52" s="189"/>
      <c r="C52" s="189"/>
      <c r="D52" s="189"/>
    </row>
    <row r="53" spans="1:5" ht="55.5" customHeight="1" x14ac:dyDescent="0.35">
      <c r="A53" s="57" t="s">
        <v>83</v>
      </c>
      <c r="B53" s="189"/>
      <c r="C53" s="189"/>
      <c r="D53" s="189"/>
    </row>
    <row r="54" spans="1:5" ht="51.75" customHeight="1" x14ac:dyDescent="0.35">
      <c r="A54" s="190" t="s">
        <v>126</v>
      </c>
      <c r="B54" s="190"/>
      <c r="C54" s="190"/>
      <c r="D54" s="190"/>
    </row>
    <row r="55" spans="1:5" ht="51.75" customHeight="1" x14ac:dyDescent="0.35">
      <c r="A55" s="57" t="s">
        <v>84</v>
      </c>
      <c r="B55" s="189"/>
      <c r="C55" s="189"/>
      <c r="D55" s="189"/>
    </row>
    <row r="56" spans="1:5" ht="51.75" customHeight="1" x14ac:dyDescent="0.35">
      <c r="A56" s="57" t="s">
        <v>85</v>
      </c>
      <c r="B56" s="189"/>
      <c r="C56" s="189"/>
      <c r="D56" s="189"/>
    </row>
    <row r="57" spans="1:5" ht="51.75" customHeight="1" x14ac:dyDescent="0.35">
      <c r="A57" s="57" t="s">
        <v>120</v>
      </c>
      <c r="B57" s="189"/>
      <c r="C57" s="189"/>
      <c r="D57" s="189"/>
    </row>
    <row r="58" spans="1:5" ht="51.75" customHeight="1" x14ac:dyDescent="0.35">
      <c r="A58" s="57" t="s">
        <v>119</v>
      </c>
      <c r="B58" s="189"/>
      <c r="C58" s="189"/>
      <c r="D58" s="189"/>
    </row>
    <row r="59" spans="1:5" ht="51.75" customHeight="1" x14ac:dyDescent="0.35">
      <c r="A59" s="57" t="s">
        <v>121</v>
      </c>
      <c r="B59" s="189"/>
      <c r="C59" s="189"/>
      <c r="D59" s="189"/>
    </row>
    <row r="60" spans="1:5" ht="48.75" customHeight="1" x14ac:dyDescent="0.35">
      <c r="A60" s="15" t="s">
        <v>127</v>
      </c>
      <c r="B60" s="15" t="s">
        <v>242</v>
      </c>
      <c r="C60" s="15" t="s">
        <v>108</v>
      </c>
      <c r="D60" s="15" t="s">
        <v>109</v>
      </c>
    </row>
    <row r="61" spans="1:5" ht="39.75" customHeight="1" x14ac:dyDescent="0.35">
      <c r="A61" s="14" t="s">
        <v>98</v>
      </c>
      <c r="B61" s="100"/>
      <c r="C61" s="100"/>
      <c r="D61" s="100"/>
      <c r="E61" s="90" t="s">
        <v>238</v>
      </c>
    </row>
    <row r="62" spans="1:5" ht="26.25" customHeight="1" x14ac:dyDescent="0.35">
      <c r="A62" s="58" t="s">
        <v>57</v>
      </c>
      <c r="B62" s="61"/>
      <c r="C62" s="61"/>
      <c r="D62" s="61"/>
    </row>
    <row r="63" spans="1:5" ht="26.25" customHeight="1" x14ac:dyDescent="0.35">
      <c r="A63" s="58" t="s">
        <v>58</v>
      </c>
      <c r="B63" s="61"/>
      <c r="C63" s="61"/>
      <c r="D63" s="61"/>
    </row>
    <row r="64" spans="1:5" ht="26.25" customHeight="1" x14ac:dyDescent="0.35">
      <c r="A64" s="98" t="s">
        <v>59</v>
      </c>
      <c r="B64" s="99">
        <f>SUM(B65:B71)</f>
        <v>0</v>
      </c>
      <c r="C64" s="99">
        <f>SUM(C65:C71)</f>
        <v>0</v>
      </c>
      <c r="D64" s="99">
        <f>SUM(D65:D71)</f>
        <v>0</v>
      </c>
    </row>
    <row r="65" spans="1:9" ht="26.25" customHeight="1" x14ac:dyDescent="0.35">
      <c r="A65" s="59" t="s">
        <v>197</v>
      </c>
      <c r="B65" s="61"/>
      <c r="C65" s="61"/>
      <c r="D65" s="61"/>
    </row>
    <row r="66" spans="1:9" ht="26.25" customHeight="1" x14ac:dyDescent="0.35">
      <c r="A66" s="59" t="s">
        <v>60</v>
      </c>
      <c r="B66" s="61"/>
      <c r="C66" s="61"/>
      <c r="D66" s="61"/>
      <c r="G66" s="11"/>
      <c r="H66" s="11"/>
      <c r="I66" s="11"/>
    </row>
    <row r="67" spans="1:9" ht="26.25" customHeight="1" x14ac:dyDescent="0.35">
      <c r="A67" s="59" t="s">
        <v>61</v>
      </c>
      <c r="B67" s="61"/>
      <c r="C67" s="61"/>
      <c r="D67" s="61"/>
    </row>
    <row r="68" spans="1:9" ht="26.25" customHeight="1" x14ac:dyDescent="0.35">
      <c r="A68" s="59" t="s">
        <v>62</v>
      </c>
      <c r="B68" s="61"/>
      <c r="C68" s="61"/>
      <c r="D68" s="61"/>
    </row>
    <row r="69" spans="1:9" ht="26.25" customHeight="1" x14ac:dyDescent="0.35">
      <c r="A69" s="59" t="s">
        <v>63</v>
      </c>
      <c r="B69" s="61"/>
      <c r="C69" s="61"/>
      <c r="D69" s="61"/>
    </row>
    <row r="70" spans="1:9" ht="26.25" customHeight="1" x14ac:dyDescent="0.35">
      <c r="A70" s="59" t="s">
        <v>64</v>
      </c>
      <c r="B70" s="61"/>
      <c r="C70" s="61"/>
      <c r="D70" s="61"/>
    </row>
    <row r="71" spans="1:9" ht="26.25" customHeight="1" x14ac:dyDescent="0.35">
      <c r="A71" s="59" t="s">
        <v>65</v>
      </c>
      <c r="B71" s="61"/>
      <c r="C71" s="61"/>
      <c r="D71" s="61"/>
    </row>
    <row r="72" spans="1:9" ht="26.25" customHeight="1" x14ac:dyDescent="0.35">
      <c r="A72" s="98" t="s">
        <v>66</v>
      </c>
      <c r="B72" s="99">
        <f>SUM(B73:B78)</f>
        <v>0</v>
      </c>
      <c r="C72" s="99">
        <f>SUM(C73:C78)</f>
        <v>0</v>
      </c>
      <c r="D72" s="99">
        <f>SUM(D73:D78)</f>
        <v>0</v>
      </c>
    </row>
    <row r="73" spans="1:9" ht="26.25" customHeight="1" x14ac:dyDescent="0.35">
      <c r="A73" s="59" t="s">
        <v>68</v>
      </c>
      <c r="B73" s="61"/>
      <c r="C73" s="97"/>
      <c r="D73" s="97"/>
    </row>
    <row r="74" spans="1:9" ht="26.25" customHeight="1" x14ac:dyDescent="0.35">
      <c r="A74" s="59" t="s">
        <v>67</v>
      </c>
      <c r="B74" s="61"/>
      <c r="C74" s="97"/>
      <c r="D74" s="97"/>
    </row>
    <row r="75" spans="1:9" s="11" customFormat="1" ht="26.25" customHeight="1" x14ac:dyDescent="0.35">
      <c r="A75" s="59" t="s">
        <v>69</v>
      </c>
      <c r="B75" s="61"/>
      <c r="C75" s="97"/>
      <c r="D75" s="97"/>
      <c r="G75" s="9"/>
      <c r="H75" s="9"/>
      <c r="I75" s="9"/>
    </row>
    <row r="76" spans="1:9" ht="26.25" customHeight="1" x14ac:dyDescent="0.35">
      <c r="A76" s="59" t="s">
        <v>70</v>
      </c>
      <c r="B76" s="61"/>
      <c r="C76" s="97"/>
      <c r="D76" s="97"/>
    </row>
    <row r="77" spans="1:9" ht="26.25" customHeight="1" x14ac:dyDescent="0.35">
      <c r="A77" s="59" t="s">
        <v>71</v>
      </c>
      <c r="B77" s="61"/>
      <c r="C77" s="97"/>
      <c r="D77" s="97"/>
    </row>
    <row r="78" spans="1:9" ht="26.25" customHeight="1" x14ac:dyDescent="0.35">
      <c r="A78" s="59" t="s">
        <v>99</v>
      </c>
      <c r="B78" s="61"/>
      <c r="C78" s="97"/>
      <c r="D78" s="97"/>
    </row>
    <row r="79" spans="1:9" ht="51" customHeight="1" x14ac:dyDescent="0.35">
      <c r="A79" s="98" t="s">
        <v>191</v>
      </c>
      <c r="B79" s="99">
        <f>B62+B63-B64-B72</f>
        <v>0</v>
      </c>
      <c r="C79" s="99">
        <f>C62+C63-C64-C72</f>
        <v>0</v>
      </c>
      <c r="D79" s="99">
        <f>D62+D63-D64-D72</f>
        <v>0</v>
      </c>
    </row>
    <row r="80" spans="1:9" ht="26.25" customHeight="1" x14ac:dyDescent="0.35">
      <c r="A80" s="59" t="s">
        <v>72</v>
      </c>
      <c r="B80" s="61"/>
      <c r="C80" s="97"/>
      <c r="D80" s="97"/>
    </row>
    <row r="81" spans="1:6" ht="26.25" customHeight="1" x14ac:dyDescent="0.35">
      <c r="A81" s="98" t="s">
        <v>192</v>
      </c>
      <c r="B81" s="99">
        <f>SUM(B82:B85)</f>
        <v>0</v>
      </c>
      <c r="C81" s="99">
        <f>SUM(C82:C85)</f>
        <v>0</v>
      </c>
      <c r="D81" s="99">
        <f>SUM(D82:D85)</f>
        <v>0</v>
      </c>
    </row>
    <row r="82" spans="1:6" ht="26.25" customHeight="1" x14ac:dyDescent="0.35">
      <c r="A82" s="59" t="s">
        <v>73</v>
      </c>
      <c r="B82" s="61"/>
      <c r="C82" s="97"/>
      <c r="D82" s="97"/>
    </row>
    <row r="83" spans="1:6" ht="26.25" customHeight="1" x14ac:dyDescent="0.35">
      <c r="A83" s="59" t="s">
        <v>74</v>
      </c>
      <c r="B83" s="61"/>
      <c r="C83" s="97"/>
      <c r="D83" s="97"/>
    </row>
    <row r="84" spans="1:6" ht="26.25" customHeight="1" x14ac:dyDescent="0.35">
      <c r="A84" s="59" t="s">
        <v>75</v>
      </c>
      <c r="B84" s="61"/>
      <c r="C84" s="97"/>
      <c r="D84" s="97"/>
    </row>
    <row r="85" spans="1:6" ht="26.25" customHeight="1" x14ac:dyDescent="0.35">
      <c r="A85" s="59" t="s">
        <v>76</v>
      </c>
      <c r="B85" s="61"/>
      <c r="C85" s="97"/>
      <c r="D85" s="97"/>
    </row>
    <row r="86" spans="1:6" ht="33" customHeight="1" x14ac:dyDescent="0.35">
      <c r="A86" s="98" t="s">
        <v>193</v>
      </c>
      <c r="B86" s="99">
        <f>B79-B80-B81</f>
        <v>0</v>
      </c>
      <c r="C86" s="99">
        <f>C79-C80-C81</f>
        <v>0</v>
      </c>
      <c r="D86" s="99">
        <f>D79-D80-D81</f>
        <v>0</v>
      </c>
      <c r="F86" s="12"/>
    </row>
    <row r="87" spans="1:6" ht="26.25" customHeight="1" x14ac:dyDescent="0.35">
      <c r="A87" s="59" t="s">
        <v>77</v>
      </c>
      <c r="B87" s="61"/>
      <c r="C87" s="97"/>
      <c r="D87" s="97"/>
    </row>
    <row r="88" spans="1:6" ht="26.25" customHeight="1" x14ac:dyDescent="0.35">
      <c r="A88" s="59" t="s">
        <v>78</v>
      </c>
      <c r="B88" s="61"/>
      <c r="C88" s="97"/>
      <c r="D88" s="97"/>
    </row>
    <row r="89" spans="1:6" ht="39" customHeight="1" x14ac:dyDescent="0.35">
      <c r="A89" s="98" t="s">
        <v>194</v>
      </c>
      <c r="B89" s="99">
        <f>B86-B87-B88</f>
        <v>0</v>
      </c>
      <c r="C89" s="99">
        <f>C86-C87-C88</f>
        <v>0</v>
      </c>
      <c r="D89" s="99">
        <f>D86-D87-D88</f>
        <v>0</v>
      </c>
    </row>
    <row r="90" spans="1:6" ht="36" customHeight="1" x14ac:dyDescent="0.35">
      <c r="A90" s="59" t="s">
        <v>103</v>
      </c>
      <c r="B90" s="61"/>
      <c r="C90" s="97"/>
      <c r="D90" s="97"/>
    </row>
    <row r="91" spans="1:6" ht="26.25" customHeight="1" x14ac:dyDescent="0.35">
      <c r="A91" s="59" t="s">
        <v>79</v>
      </c>
      <c r="B91" s="61"/>
      <c r="C91" s="97"/>
      <c r="D91" s="97"/>
    </row>
    <row r="92" spans="1:6" ht="26.25" customHeight="1" x14ac:dyDescent="0.35">
      <c r="A92" s="98" t="s">
        <v>80</v>
      </c>
      <c r="B92" s="99">
        <f>B89+B90-B91</f>
        <v>0</v>
      </c>
      <c r="C92" s="99">
        <f>C89+C90-C91</f>
        <v>0</v>
      </c>
      <c r="D92" s="99">
        <f>D89+D90-D91</f>
        <v>0</v>
      </c>
    </row>
    <row r="93" spans="1:6" ht="26.25" customHeight="1" x14ac:dyDescent="0.35">
      <c r="A93" s="22" t="s">
        <v>105</v>
      </c>
      <c r="B93" s="62">
        <f>B92+B88-B90</f>
        <v>0</v>
      </c>
      <c r="C93" s="62">
        <f t="shared" ref="C93:D93" si="0">C92+C88-C90</f>
        <v>0</v>
      </c>
      <c r="D93" s="62">
        <f t="shared" si="0"/>
        <v>0</v>
      </c>
    </row>
    <row r="94" spans="1:6" ht="26.25" customHeight="1" x14ac:dyDescent="0.35">
      <c r="A94" s="23" t="s">
        <v>104</v>
      </c>
      <c r="B94" s="63"/>
      <c r="C94" s="63"/>
      <c r="D94" s="63"/>
    </row>
    <row r="95" spans="1:6" ht="26.25" customHeight="1" x14ac:dyDescent="0.35">
      <c r="A95" s="22" t="s">
        <v>106</v>
      </c>
      <c r="B95" s="62">
        <f>B93-B94</f>
        <v>0</v>
      </c>
      <c r="C95" s="62">
        <f>C93-C94</f>
        <v>0</v>
      </c>
      <c r="D95" s="62">
        <f>D93-D94</f>
        <v>0</v>
      </c>
    </row>
    <row r="96" spans="1:6" ht="26.25" customHeight="1" x14ac:dyDescent="0.35">
      <c r="A96" s="22" t="s">
        <v>107</v>
      </c>
      <c r="B96" s="62">
        <f>B95</f>
        <v>0</v>
      </c>
      <c r="C96" s="62">
        <f>B96+C95</f>
        <v>0</v>
      </c>
      <c r="D96" s="62">
        <f>C96+D95</f>
        <v>0</v>
      </c>
    </row>
    <row r="97" spans="1:4" ht="46.5" customHeight="1" x14ac:dyDescent="0.35">
      <c r="A97" s="190" t="s">
        <v>128</v>
      </c>
      <c r="B97" s="190"/>
      <c r="C97" s="190"/>
      <c r="D97" s="190"/>
    </row>
    <row r="98" spans="1:4" ht="49.5" customHeight="1" x14ac:dyDescent="0.35">
      <c r="A98" s="57" t="s">
        <v>86</v>
      </c>
      <c r="B98" s="189"/>
      <c r="C98" s="189"/>
      <c r="D98" s="189"/>
    </row>
    <row r="99" spans="1:4" ht="49.5" customHeight="1" x14ac:dyDescent="0.35">
      <c r="A99" s="57" t="s">
        <v>87</v>
      </c>
      <c r="B99" s="189"/>
      <c r="C99" s="189"/>
      <c r="D99" s="189"/>
    </row>
    <row r="100" spans="1:4" ht="17.25" customHeight="1" x14ac:dyDescent="0.35"/>
    <row r="176" ht="15.75" customHeight="1" x14ac:dyDescent="0.35"/>
  </sheetData>
  <sheetProtection algorithmName="SHA-512" hashValue="WWOXCISieyn5l/sEpeAdPav47PsNMbWPgiY12CTcctNLcA0YNucog8H60528StjRS/18cSFSg3ipG8eYiu3NVw==" saltValue="Tjl4MlqmGq+VpYEmbxuwMQ==" spinCount="100000" sheet="1" formatRows="0"/>
  <mergeCells count="18">
    <mergeCell ref="E41:J41"/>
    <mergeCell ref="E15:J15"/>
    <mergeCell ref="E14:J14"/>
    <mergeCell ref="A3:D3"/>
    <mergeCell ref="B98:D98"/>
    <mergeCell ref="A50:D50"/>
    <mergeCell ref="B51:D51"/>
    <mergeCell ref="B52:D52"/>
    <mergeCell ref="B53:D53"/>
    <mergeCell ref="A54:D54"/>
    <mergeCell ref="A1:D1"/>
    <mergeCell ref="B99:D99"/>
    <mergeCell ref="B55:D55"/>
    <mergeCell ref="B56:D56"/>
    <mergeCell ref="B57:D57"/>
    <mergeCell ref="A97:D97"/>
    <mergeCell ref="B58:D58"/>
    <mergeCell ref="B59:D5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workbookViewId="0">
      <selection activeCell="M16" sqref="M16"/>
    </sheetView>
  </sheetViews>
  <sheetFormatPr baseColWidth="10" defaultColWidth="11" defaultRowHeight="14" x14ac:dyDescent="0.3"/>
  <cols>
    <col min="1" max="1" width="10.453125" style="1" customWidth="1"/>
    <col min="2" max="16384" width="11" style="1"/>
  </cols>
  <sheetData>
    <row r="12" spans="1:13" ht="18" x14ac:dyDescent="0.4">
      <c r="A12" s="3" t="s">
        <v>45</v>
      </c>
    </row>
    <row r="14" spans="1:13" x14ac:dyDescent="0.3">
      <c r="A14" s="4" t="s">
        <v>46</v>
      </c>
      <c r="C14" s="7" t="s">
        <v>261</v>
      </c>
    </row>
    <row r="16" spans="1:13" x14ac:dyDescent="0.3">
      <c r="A16" s="5" t="s">
        <v>47</v>
      </c>
      <c r="M16" s="6"/>
    </row>
    <row r="18" spans="1:1" x14ac:dyDescent="0.3">
      <c r="A18" s="1" t="s">
        <v>260</v>
      </c>
    </row>
  </sheetData>
  <sheetProtection algorithmName="SHA-512" hashValue="AG26Hl6exVPmtjr6DUwaAH8YnNsYWeSq4bzCDXba2Lqx/qlepw+AFcrRat7sL2u07zodF928m5JdyZwpumqIkw==" saltValue="zj8z1hb+x7zUt9ooOMz3sg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0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3" sqref="F23"/>
    </sheetView>
  </sheetViews>
  <sheetFormatPr baseColWidth="10" defaultColWidth="10.81640625" defaultRowHeight="14" x14ac:dyDescent="0.35"/>
  <cols>
    <col min="1" max="1" width="51.1796875" style="86" customWidth="1"/>
    <col min="2" max="2" width="36.81640625" style="86" customWidth="1"/>
    <col min="3" max="3" width="34" style="86" customWidth="1"/>
    <col min="4" max="4" width="36.81640625" style="86" customWidth="1"/>
    <col min="5" max="7" width="20" style="86" customWidth="1"/>
    <col min="8" max="16384" width="10.81640625" style="86"/>
  </cols>
  <sheetData>
    <row r="1" spans="1:7" ht="26.25" customHeight="1" x14ac:dyDescent="0.35">
      <c r="A1" s="85" t="s">
        <v>274</v>
      </c>
      <c r="B1" s="127"/>
      <c r="C1" s="127"/>
      <c r="D1" s="127"/>
    </row>
    <row r="2" spans="1:7" ht="28.5" customHeight="1" x14ac:dyDescent="0.35">
      <c r="A2" s="85" t="s">
        <v>13</v>
      </c>
      <c r="B2" s="127"/>
      <c r="C2" s="127"/>
      <c r="D2" s="127"/>
    </row>
    <row r="4" spans="1:7" ht="47.25" customHeight="1" x14ac:dyDescent="0.35">
      <c r="A4" s="87" t="s">
        <v>15</v>
      </c>
      <c r="B4" s="88" t="s">
        <v>26</v>
      </c>
      <c r="C4" s="88" t="s">
        <v>27</v>
      </c>
      <c r="D4" s="88" t="s">
        <v>266</v>
      </c>
    </row>
    <row r="5" spans="1:7" ht="27.75" customHeight="1" x14ac:dyDescent="0.35">
      <c r="A5" s="89" t="s">
        <v>96</v>
      </c>
      <c r="B5" s="24"/>
      <c r="C5" s="24"/>
      <c r="D5" s="24"/>
      <c r="E5" s="90" t="s">
        <v>97</v>
      </c>
    </row>
    <row r="6" spans="1:7" ht="27.75" customHeight="1" x14ac:dyDescent="0.35">
      <c r="A6" s="89" t="s">
        <v>1</v>
      </c>
      <c r="B6" s="25"/>
      <c r="C6" s="25"/>
      <c r="D6" s="25"/>
      <c r="E6" s="134" t="str">
        <f>IF(OR(B6&gt;43000000,C6&gt;43000000,D6&gt;43000000),"Attention, le demandeur n'est pas une PME !","")</f>
        <v/>
      </c>
      <c r="F6" s="135"/>
      <c r="G6" s="135"/>
    </row>
    <row r="7" spans="1:7" ht="27.75" customHeight="1" x14ac:dyDescent="0.35">
      <c r="A7" s="89" t="s">
        <v>111</v>
      </c>
      <c r="B7" s="25"/>
      <c r="C7" s="25"/>
      <c r="D7" s="25"/>
    </row>
    <row r="8" spans="1:7" ht="27.75" customHeight="1" x14ac:dyDescent="0.35">
      <c r="A8" s="89" t="s">
        <v>112</v>
      </c>
      <c r="B8" s="25"/>
      <c r="C8" s="25"/>
      <c r="D8" s="25"/>
    </row>
    <row r="9" spans="1:7" ht="27.75" customHeight="1" x14ac:dyDescent="0.35">
      <c r="A9" s="91" t="s">
        <v>7</v>
      </c>
      <c r="B9" s="26"/>
      <c r="C9" s="26"/>
      <c r="D9" s="26"/>
      <c r="E9" s="134" t="str">
        <f>IF(OR(B9+B10&gt;250,C9+C10&gt;250,D9+D10&gt;250),"Attention, le demandeur n'est pas une PME !","")</f>
        <v/>
      </c>
      <c r="F9" s="135"/>
      <c r="G9" s="135"/>
    </row>
    <row r="10" spans="1:7" ht="27.75" customHeight="1" x14ac:dyDescent="0.35">
      <c r="A10" s="91" t="s">
        <v>6</v>
      </c>
      <c r="B10" s="26"/>
      <c r="C10" s="26"/>
      <c r="D10" s="26"/>
      <c r="E10" s="134"/>
      <c r="F10" s="135"/>
      <c r="G10" s="135"/>
    </row>
    <row r="11" spans="1:7" ht="27.75" customHeight="1" x14ac:dyDescent="0.35">
      <c r="A11" s="89" t="s">
        <v>2</v>
      </c>
      <c r="B11" s="25"/>
      <c r="C11" s="25"/>
      <c r="D11" s="25"/>
      <c r="E11" s="134" t="str">
        <f>IF(OR(B11&gt;50000000,C11&gt;50000000,D11&gt;50000000),"Attention, le demandeur n'est pas une PME !","")</f>
        <v/>
      </c>
      <c r="F11" s="135"/>
      <c r="G11" s="135"/>
    </row>
    <row r="12" spans="1:7" ht="27.75" customHeight="1" x14ac:dyDescent="0.35">
      <c r="A12" s="89" t="s">
        <v>3</v>
      </c>
      <c r="B12" s="25"/>
      <c r="C12" s="25"/>
      <c r="D12" s="25"/>
    </row>
    <row r="13" spans="1:7" ht="27.75" customHeight="1" x14ac:dyDescent="0.35">
      <c r="A13" s="89" t="s">
        <v>4</v>
      </c>
      <c r="B13" s="25"/>
      <c r="C13" s="25"/>
      <c r="D13" s="25"/>
    </row>
    <row r="14" spans="1:7" ht="27.75" customHeight="1" x14ac:dyDescent="0.35">
      <c r="A14" s="89" t="s">
        <v>5</v>
      </c>
      <c r="B14" s="25"/>
      <c r="C14" s="25"/>
      <c r="D14" s="25"/>
      <c r="F14" s="92"/>
    </row>
    <row r="15" spans="1:7" ht="27.75" customHeight="1" x14ac:dyDescent="0.35">
      <c r="A15" s="89" t="s">
        <v>0</v>
      </c>
      <c r="B15" s="25"/>
      <c r="C15" s="25"/>
      <c r="D15" s="25"/>
    </row>
    <row r="16" spans="1:7" ht="27.75" customHeight="1" x14ac:dyDescent="0.35">
      <c r="A16" s="89" t="s">
        <v>122</v>
      </c>
      <c r="B16" s="84">
        <f>B14+B13</f>
        <v>0</v>
      </c>
      <c r="C16" s="84">
        <f>C14+C13</f>
        <v>0</v>
      </c>
      <c r="D16" s="84">
        <f>D14+D13</f>
        <v>0</v>
      </c>
    </row>
    <row r="19" spans="1:4" x14ac:dyDescent="0.35">
      <c r="A19" s="128" t="s">
        <v>255</v>
      </c>
      <c r="B19" s="129"/>
      <c r="C19" s="129"/>
      <c r="D19" s="130"/>
    </row>
    <row r="20" spans="1:4" ht="14.5" x14ac:dyDescent="0.35">
      <c r="A20" s="120" t="s">
        <v>256</v>
      </c>
      <c r="B20" s="131"/>
      <c r="C20" s="132"/>
      <c r="D20" s="133"/>
    </row>
  </sheetData>
  <sheetProtection algorithmName="SHA-512" hashValue="QvlA8TEIxvE8jiWnVpeo2y3bWIFvKjSD2463Lte1nSewDuFPBGw3RgOPlR1bmBcetbIEEd4jvhfOeLlldrO2vg==" saltValue="LYxVEIx5SprFOZYFQq9Ehw==" spinCount="100000" sheet="1" formatRows="0"/>
  <mergeCells count="7">
    <mergeCell ref="B1:D1"/>
    <mergeCell ref="B2:D2"/>
    <mergeCell ref="A19:D19"/>
    <mergeCell ref="B20:D20"/>
    <mergeCell ref="E6:G6"/>
    <mergeCell ref="E11:G11"/>
    <mergeCell ref="E9:G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2119-B614-4775-B6A5-16721DD32CD4}">
  <dimension ref="A1:G28"/>
  <sheetViews>
    <sheetView zoomScale="85" zoomScaleNormal="85" workbookViewId="0">
      <selection activeCell="B4" sqref="B4:D4"/>
    </sheetView>
  </sheetViews>
  <sheetFormatPr baseColWidth="10" defaultColWidth="11.453125" defaultRowHeight="14.5" x14ac:dyDescent="0.35"/>
  <cols>
    <col min="1" max="1" width="47.1796875" style="28" customWidth="1"/>
    <col min="2" max="2" width="27.26953125" style="28" customWidth="1"/>
    <col min="3" max="3" width="27.1796875" style="28" customWidth="1"/>
    <col min="4" max="4" width="29.26953125" style="28" customWidth="1"/>
    <col min="5" max="7" width="23.26953125" style="28" customWidth="1"/>
    <col min="8" max="16384" width="11.453125" style="28"/>
  </cols>
  <sheetData>
    <row r="1" spans="1:4" ht="18" customHeight="1" x14ac:dyDescent="0.35">
      <c r="A1" s="27" t="s">
        <v>12</v>
      </c>
      <c r="B1" s="137">
        <f>'1-Infos demandeur'!B1</f>
        <v>0</v>
      </c>
      <c r="C1" s="138"/>
      <c r="D1" s="139"/>
    </row>
    <row r="2" spans="1:4" ht="18" customHeight="1" x14ac:dyDescent="0.35">
      <c r="A2" s="27" t="s">
        <v>14</v>
      </c>
      <c r="B2" s="137">
        <f>'1-Infos demandeur'!B2</f>
        <v>0</v>
      </c>
      <c r="C2" s="138"/>
      <c r="D2" s="139"/>
    </row>
    <row r="4" spans="1:4" ht="18.75" customHeight="1" x14ac:dyDescent="0.35">
      <c r="A4" s="29" t="s">
        <v>24</v>
      </c>
      <c r="B4" s="140"/>
      <c r="C4" s="141"/>
      <c r="D4" s="142"/>
    </row>
    <row r="5" spans="1:4" ht="19.5" customHeight="1" x14ac:dyDescent="0.35">
      <c r="A5" s="30" t="s">
        <v>30</v>
      </c>
      <c r="B5" s="143"/>
      <c r="C5" s="143"/>
      <c r="D5" s="143"/>
    </row>
    <row r="6" spans="1:4" x14ac:dyDescent="0.35">
      <c r="A6" s="31"/>
      <c r="B6" s="32"/>
      <c r="C6" s="32"/>
      <c r="D6" s="33"/>
    </row>
    <row r="7" spans="1:4" ht="18" customHeight="1" x14ac:dyDescent="0.35">
      <c r="A7" s="34" t="s">
        <v>40</v>
      </c>
      <c r="B7" s="144" t="s">
        <v>31</v>
      </c>
      <c r="C7" s="144"/>
      <c r="D7" s="68" t="s">
        <v>32</v>
      </c>
    </row>
    <row r="8" spans="1:4" ht="18" customHeight="1" x14ac:dyDescent="0.35">
      <c r="A8" s="30" t="s">
        <v>33</v>
      </c>
      <c r="B8" s="136"/>
      <c r="C8" s="136"/>
      <c r="D8" s="105"/>
    </row>
    <row r="9" spans="1:4" ht="18" customHeight="1" x14ac:dyDescent="0.35">
      <c r="A9" s="30" t="s">
        <v>34</v>
      </c>
      <c r="B9" s="136"/>
      <c r="C9" s="136"/>
      <c r="D9" s="105"/>
    </row>
    <row r="10" spans="1:4" ht="18" customHeight="1" x14ac:dyDescent="0.35">
      <c r="A10" s="30" t="s">
        <v>35</v>
      </c>
      <c r="B10" s="136"/>
      <c r="C10" s="136"/>
      <c r="D10" s="105"/>
    </row>
    <row r="11" spans="1:4" ht="18" customHeight="1" x14ac:dyDescent="0.35">
      <c r="A11" s="30" t="s">
        <v>36</v>
      </c>
      <c r="B11" s="136"/>
      <c r="C11" s="136"/>
      <c r="D11" s="105"/>
    </row>
    <row r="12" spans="1:4" ht="18" customHeight="1" x14ac:dyDescent="0.35">
      <c r="A12" s="30" t="s">
        <v>37</v>
      </c>
      <c r="B12" s="136"/>
      <c r="C12" s="136"/>
      <c r="D12" s="105"/>
    </row>
    <row r="13" spans="1:4" ht="18" customHeight="1" x14ac:dyDescent="0.35">
      <c r="A13" s="30" t="s">
        <v>38</v>
      </c>
      <c r="B13" s="136"/>
      <c r="C13" s="136"/>
      <c r="D13" s="105"/>
    </row>
    <row r="14" spans="1:4" ht="18" customHeight="1" x14ac:dyDescent="0.35">
      <c r="A14" s="30" t="s">
        <v>39</v>
      </c>
      <c r="B14" s="136"/>
      <c r="C14" s="136"/>
      <c r="D14" s="105"/>
    </row>
    <row r="15" spans="1:4" ht="18" customHeight="1" x14ac:dyDescent="0.35">
      <c r="A15" s="30" t="s">
        <v>41</v>
      </c>
      <c r="B15" s="136"/>
      <c r="C15" s="136"/>
      <c r="D15" s="105"/>
    </row>
    <row r="16" spans="1:4" ht="18" customHeight="1" x14ac:dyDescent="0.35">
      <c r="A16" s="30" t="s">
        <v>42</v>
      </c>
      <c r="B16" s="136"/>
      <c r="C16" s="136"/>
      <c r="D16" s="105"/>
    </row>
    <row r="17" spans="1:7" ht="18" customHeight="1" x14ac:dyDescent="0.35">
      <c r="A17" s="30" t="s">
        <v>43</v>
      </c>
      <c r="B17" s="136"/>
      <c r="C17" s="136"/>
      <c r="D17" s="105"/>
    </row>
    <row r="18" spans="1:7" x14ac:dyDescent="0.35">
      <c r="A18" s="31"/>
      <c r="B18" s="32"/>
      <c r="C18" s="32"/>
      <c r="D18" s="33"/>
    </row>
    <row r="19" spans="1:7" ht="23.25" customHeight="1" x14ac:dyDescent="0.35">
      <c r="A19" s="35" t="s">
        <v>44</v>
      </c>
      <c r="B19" s="34" t="s">
        <v>26</v>
      </c>
      <c r="C19" s="34" t="s">
        <v>27</v>
      </c>
      <c r="D19" s="34" t="s">
        <v>28</v>
      </c>
    </row>
    <row r="20" spans="1:7" ht="18" customHeight="1" x14ac:dyDescent="0.35">
      <c r="A20" s="30" t="s">
        <v>29</v>
      </c>
      <c r="B20" s="55"/>
      <c r="C20" s="55"/>
      <c r="D20" s="55"/>
      <c r="E20" s="135" t="str">
        <f>IF(OR(B20&gt;250,C20&gt;250,D20&gt;250),"Attention, le demandeur n'est pas une PME !","")</f>
        <v/>
      </c>
      <c r="F20" s="135"/>
      <c r="G20" s="135"/>
    </row>
    <row r="21" spans="1:7" ht="18" customHeight="1" x14ac:dyDescent="0.35">
      <c r="A21" s="30" t="s">
        <v>23</v>
      </c>
      <c r="B21" s="56"/>
      <c r="C21" s="56"/>
      <c r="D21" s="56"/>
      <c r="E21" s="135" t="str">
        <f>IF(OR(B21&gt;43000000,C21&gt;43000000,D21&gt;43000000),"Attention, le demandeur n'est pas une PME !","")</f>
        <v/>
      </c>
      <c r="F21" s="135"/>
      <c r="G21" s="135"/>
    </row>
    <row r="22" spans="1:7" ht="18" customHeight="1" x14ac:dyDescent="0.35">
      <c r="A22" s="30" t="s">
        <v>16</v>
      </c>
      <c r="B22" s="56"/>
      <c r="C22" s="56"/>
      <c r="D22" s="56"/>
      <c r="E22" s="135" t="str">
        <f>IF(OR(B22&gt;50000000,C22&gt;50000000,D22&gt;50000000),"Attention, le demandeur n'est pas une PME !","")</f>
        <v/>
      </c>
      <c r="F22" s="135"/>
      <c r="G22" s="135"/>
    </row>
    <row r="23" spans="1:7" ht="18" customHeight="1" x14ac:dyDescent="0.35">
      <c r="A23" s="30" t="s">
        <v>17</v>
      </c>
      <c r="B23" s="56"/>
      <c r="C23" s="56"/>
      <c r="D23" s="56"/>
    </row>
    <row r="24" spans="1:7" ht="18" customHeight="1" x14ac:dyDescent="0.35">
      <c r="A24" s="30" t="s">
        <v>18</v>
      </c>
      <c r="B24" s="56"/>
      <c r="C24" s="56"/>
      <c r="D24" s="56"/>
    </row>
    <row r="25" spans="1:7" ht="18" customHeight="1" x14ac:dyDescent="0.35">
      <c r="A25" s="30" t="s">
        <v>19</v>
      </c>
      <c r="B25" s="56"/>
      <c r="C25" s="56"/>
      <c r="D25" s="56"/>
    </row>
    <row r="26" spans="1:7" ht="18" customHeight="1" x14ac:dyDescent="0.35">
      <c r="A26" s="30" t="s">
        <v>20</v>
      </c>
      <c r="B26" s="56"/>
      <c r="C26" s="56"/>
      <c r="D26" s="56"/>
    </row>
    <row r="27" spans="1:7" ht="18" customHeight="1" x14ac:dyDescent="0.35">
      <c r="A27" s="30" t="s">
        <v>21</v>
      </c>
      <c r="B27" s="56"/>
      <c r="C27" s="56"/>
      <c r="D27" s="56"/>
    </row>
    <row r="28" spans="1:7" ht="18" customHeight="1" x14ac:dyDescent="0.35">
      <c r="A28" s="30" t="s">
        <v>22</v>
      </c>
      <c r="B28" s="56"/>
      <c r="C28" s="56"/>
      <c r="D28" s="56"/>
    </row>
  </sheetData>
  <sheetProtection password="E827" sheet="1" objects="1" scenarios="1" formatRows="0"/>
  <mergeCells count="18">
    <mergeCell ref="B8:C8"/>
    <mergeCell ref="B1:D1"/>
    <mergeCell ref="B2:D2"/>
    <mergeCell ref="B4:D4"/>
    <mergeCell ref="B5:D5"/>
    <mergeCell ref="B7:C7"/>
    <mergeCell ref="E22:G2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E20:G20"/>
    <mergeCell ref="E21:G21"/>
  </mergeCells>
  <dataValidations count="2">
    <dataValidation type="decimal" operator="greaterThanOrEqual" allowBlank="1" showErrorMessage="1" sqref="B20:D28" xr:uid="{B9E76E02-8B39-4555-A8CA-4746ECE46BE3}">
      <formula1>-5000000</formula1>
      <formula2>0</formula2>
    </dataValidation>
    <dataValidation operator="greaterThan" allowBlank="1" showErrorMessage="1" sqref="B8:D17" xr:uid="{16F55A5A-0D41-49F6-BFB2-ACC9700C7EB2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58FD0-9086-49C3-8DBC-DC56CEA7AE0E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I37"/>
  <sheetViews>
    <sheetView zoomScale="55" zoomScaleNormal="5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G10" sqref="G10"/>
    </sheetView>
  </sheetViews>
  <sheetFormatPr baseColWidth="10" defaultColWidth="11.453125" defaultRowHeight="15.5" x14ac:dyDescent="0.35"/>
  <cols>
    <col min="1" max="1" width="32" style="67" customWidth="1"/>
    <col min="2" max="2" width="30" style="67" customWidth="1"/>
    <col min="3" max="3" width="29.26953125" style="67" customWidth="1"/>
    <col min="4" max="4" width="92.81640625" style="67" customWidth="1"/>
    <col min="5" max="5" width="36.54296875" style="67" customWidth="1"/>
    <col min="6" max="6" width="34.26953125" style="67" customWidth="1"/>
    <col min="7" max="7" width="48.08984375" style="67" customWidth="1"/>
    <col min="8" max="16384" width="11.453125" style="67"/>
  </cols>
  <sheetData>
    <row r="1" spans="1:9" ht="18" customHeight="1" x14ac:dyDescent="0.35">
      <c r="A1" s="27" t="s">
        <v>12</v>
      </c>
      <c r="B1" s="145">
        <f>'1-Infos demandeur'!B1</f>
        <v>0</v>
      </c>
      <c r="C1" s="145"/>
      <c r="D1" s="145"/>
    </row>
    <row r="2" spans="1:9" ht="18" customHeight="1" x14ac:dyDescent="0.35">
      <c r="A2" s="27" t="s">
        <v>14</v>
      </c>
      <c r="B2" s="145">
        <f>'1-Infos demandeur'!B2</f>
        <v>0</v>
      </c>
      <c r="C2" s="145"/>
      <c r="D2" s="145"/>
    </row>
    <row r="4" spans="1:9" ht="46.5" customHeight="1" x14ac:dyDescent="0.35">
      <c r="A4" s="119" t="s">
        <v>217</v>
      </c>
      <c r="B4" s="146"/>
      <c r="C4" s="146"/>
      <c r="D4" s="146"/>
    </row>
    <row r="5" spans="1:9" ht="46.5" customHeight="1" x14ac:dyDescent="0.35">
      <c r="B5" s="147" t="s">
        <v>295</v>
      </c>
      <c r="C5" s="147"/>
      <c r="D5" s="147"/>
      <c r="E5" s="147"/>
      <c r="F5" s="147"/>
    </row>
    <row r="6" spans="1:9" x14ac:dyDescent="0.35">
      <c r="A6" s="79"/>
      <c r="B6" s="80"/>
      <c r="C6" s="80"/>
    </row>
    <row r="7" spans="1:9" ht="56.25" customHeight="1" x14ac:dyDescent="0.35">
      <c r="A7" s="34" t="s">
        <v>229</v>
      </c>
      <c r="B7" s="68" t="s">
        <v>227</v>
      </c>
      <c r="C7" s="68" t="s">
        <v>296</v>
      </c>
      <c r="D7" s="68" t="s">
        <v>228</v>
      </c>
      <c r="E7" s="101" t="s">
        <v>202</v>
      </c>
      <c r="F7" s="101" t="s">
        <v>203</v>
      </c>
      <c r="G7" s="126"/>
    </row>
    <row r="8" spans="1:9" ht="67.5" customHeight="1" x14ac:dyDescent="0.35">
      <c r="A8" s="76" t="s">
        <v>230</v>
      </c>
      <c r="B8" s="109" t="str">
        <f>IF('1-Infos demandeur'!B1&lt;&gt;"",'1-Infos demandeur'!B1,"")</f>
        <v/>
      </c>
      <c r="C8" s="77"/>
      <c r="D8" s="78"/>
      <c r="E8" s="108"/>
      <c r="F8" s="108"/>
      <c r="G8" s="107" t="str">
        <f t="shared" ref="G8:G17" si="0">IF(B8="","",IF(AND(E8="Non",F8="Non"),"La TVA est éligible pour cet organisme.","La TVA n'est pas éligible pour cet organisme."))</f>
        <v/>
      </c>
    </row>
    <row r="9" spans="1:9" ht="67.5" customHeight="1" x14ac:dyDescent="0.35">
      <c r="A9" s="76" t="s">
        <v>218</v>
      </c>
      <c r="B9" s="110"/>
      <c r="C9" s="77"/>
      <c r="D9" s="78"/>
      <c r="E9" s="108"/>
      <c r="F9" s="108"/>
      <c r="G9" s="107" t="str">
        <f>IF(B9="","",IF(AND(E9="Non",F9="Non"),"La TVA est éligible pour cet organisme.","La TVA n'est pas éligible pour cet organisme."))</f>
        <v/>
      </c>
    </row>
    <row r="10" spans="1:9" ht="67.5" customHeight="1" x14ac:dyDescent="0.35">
      <c r="A10" s="76" t="s">
        <v>219</v>
      </c>
      <c r="B10" s="110"/>
      <c r="C10" s="77"/>
      <c r="D10" s="78"/>
      <c r="E10" s="108"/>
      <c r="F10" s="108"/>
      <c r="G10" s="107" t="str">
        <f>IF(B10="","",IF(AND(E10="Non",F10="Non"),"La TVA est éligible pour cet organisme.","La TVA n'est pas éligible pour cet organisme."))</f>
        <v/>
      </c>
    </row>
    <row r="11" spans="1:9" ht="27" customHeight="1" x14ac:dyDescent="0.35">
      <c r="A11" s="76" t="s">
        <v>220</v>
      </c>
      <c r="B11" s="110"/>
      <c r="C11" s="77"/>
      <c r="D11" s="78"/>
      <c r="E11" s="108"/>
      <c r="F11" s="108"/>
      <c r="G11" s="107" t="str">
        <f t="shared" si="0"/>
        <v/>
      </c>
      <c r="H11" s="107"/>
      <c r="I11" s="107"/>
    </row>
    <row r="12" spans="1:9" ht="27" customHeight="1" x14ac:dyDescent="0.35">
      <c r="A12" s="76" t="s">
        <v>221</v>
      </c>
      <c r="B12" s="110"/>
      <c r="C12" s="77"/>
      <c r="D12" s="78"/>
      <c r="E12" s="108"/>
      <c r="F12" s="108"/>
      <c r="G12" s="107" t="str">
        <f t="shared" si="0"/>
        <v/>
      </c>
    </row>
    <row r="13" spans="1:9" ht="27" customHeight="1" x14ac:dyDescent="0.35">
      <c r="A13" s="76" t="s">
        <v>222</v>
      </c>
      <c r="B13" s="110"/>
      <c r="C13" s="77"/>
      <c r="D13" s="78"/>
      <c r="E13" s="108"/>
      <c r="F13" s="108"/>
      <c r="G13" s="107" t="str">
        <f t="shared" si="0"/>
        <v/>
      </c>
    </row>
    <row r="14" spans="1:9" ht="27" customHeight="1" x14ac:dyDescent="0.35">
      <c r="A14" s="76" t="s">
        <v>223</v>
      </c>
      <c r="B14" s="110"/>
      <c r="C14" s="77"/>
      <c r="D14" s="78"/>
      <c r="E14" s="108"/>
      <c r="F14" s="108"/>
      <c r="G14" s="107" t="str">
        <f t="shared" si="0"/>
        <v/>
      </c>
    </row>
    <row r="15" spans="1:9" ht="27" customHeight="1" x14ac:dyDescent="0.35">
      <c r="A15" s="76" t="s">
        <v>224</v>
      </c>
      <c r="B15" s="110"/>
      <c r="C15" s="77"/>
      <c r="D15" s="78"/>
      <c r="E15" s="108"/>
      <c r="F15" s="108"/>
      <c r="G15" s="107" t="str">
        <f t="shared" si="0"/>
        <v/>
      </c>
    </row>
    <row r="16" spans="1:9" ht="27" customHeight="1" x14ac:dyDescent="0.35">
      <c r="A16" s="76" t="s">
        <v>225</v>
      </c>
      <c r="B16" s="110"/>
      <c r="C16" s="77"/>
      <c r="D16" s="78"/>
      <c r="E16" s="108"/>
      <c r="F16" s="108"/>
      <c r="G16" s="107" t="str">
        <f t="shared" si="0"/>
        <v/>
      </c>
    </row>
    <row r="17" spans="1:7" ht="27" customHeight="1" x14ac:dyDescent="0.35">
      <c r="A17" s="76" t="s">
        <v>226</v>
      </c>
      <c r="B17" s="110"/>
      <c r="C17" s="77"/>
      <c r="D17" s="78"/>
      <c r="E17" s="108"/>
      <c r="F17" s="108"/>
      <c r="G17" s="107" t="str">
        <f t="shared" si="0"/>
        <v/>
      </c>
    </row>
    <row r="18" spans="1:7" ht="27" customHeight="1" x14ac:dyDescent="0.35">
      <c r="A18" s="76" t="s">
        <v>275</v>
      </c>
      <c r="B18" s="110"/>
      <c r="C18" s="77"/>
      <c r="D18" s="78"/>
      <c r="E18" s="108"/>
      <c r="F18" s="108"/>
    </row>
    <row r="19" spans="1:7" ht="27" customHeight="1" x14ac:dyDescent="0.35">
      <c r="A19" s="76" t="s">
        <v>276</v>
      </c>
      <c r="B19" s="110"/>
      <c r="C19" s="77"/>
      <c r="D19" s="78"/>
      <c r="E19" s="108"/>
      <c r="F19" s="108"/>
    </row>
    <row r="20" spans="1:7" ht="27" customHeight="1" x14ac:dyDescent="0.35">
      <c r="A20" s="76" t="s">
        <v>277</v>
      </c>
      <c r="B20" s="110"/>
      <c r="C20" s="77"/>
      <c r="D20" s="78"/>
      <c r="E20" s="108"/>
      <c r="F20" s="108"/>
    </row>
    <row r="21" spans="1:7" ht="27" customHeight="1" x14ac:dyDescent="0.35">
      <c r="A21" s="76" t="s">
        <v>278</v>
      </c>
      <c r="B21" s="110"/>
      <c r="C21" s="77"/>
      <c r="D21" s="78"/>
      <c r="E21" s="108"/>
      <c r="F21" s="108"/>
    </row>
    <row r="22" spans="1:7" ht="27" customHeight="1" x14ac:dyDescent="0.35">
      <c r="A22" s="76" t="s">
        <v>279</v>
      </c>
      <c r="B22" s="110"/>
      <c r="C22" s="77"/>
      <c r="D22" s="78"/>
      <c r="E22" s="108"/>
      <c r="F22" s="108"/>
    </row>
    <row r="23" spans="1:7" ht="27" customHeight="1" x14ac:dyDescent="0.35">
      <c r="A23" s="76" t="s">
        <v>280</v>
      </c>
      <c r="B23" s="110"/>
      <c r="C23" s="77"/>
      <c r="D23" s="78"/>
      <c r="E23" s="108"/>
      <c r="F23" s="108"/>
    </row>
    <row r="24" spans="1:7" ht="27" customHeight="1" x14ac:dyDescent="0.35">
      <c r="A24" s="76" t="s">
        <v>281</v>
      </c>
      <c r="B24" s="110"/>
      <c r="C24" s="77"/>
      <c r="D24" s="78"/>
      <c r="E24" s="108"/>
      <c r="F24" s="108"/>
    </row>
    <row r="25" spans="1:7" ht="27" customHeight="1" x14ac:dyDescent="0.35">
      <c r="A25" s="76" t="s">
        <v>282</v>
      </c>
      <c r="B25" s="110"/>
      <c r="C25" s="77"/>
      <c r="D25" s="78"/>
      <c r="E25" s="108"/>
      <c r="F25" s="108"/>
    </row>
    <row r="26" spans="1:7" ht="27" customHeight="1" x14ac:dyDescent="0.35">
      <c r="A26" s="76" t="s">
        <v>283</v>
      </c>
      <c r="B26" s="110"/>
      <c r="C26" s="77"/>
      <c r="D26" s="78"/>
      <c r="E26" s="108"/>
      <c r="F26" s="108"/>
    </row>
    <row r="27" spans="1:7" ht="27" customHeight="1" x14ac:dyDescent="0.35">
      <c r="A27" s="76" t="s">
        <v>284</v>
      </c>
      <c r="B27" s="110"/>
      <c r="C27" s="77"/>
      <c r="D27" s="78"/>
      <c r="E27" s="108"/>
      <c r="F27" s="108"/>
    </row>
    <row r="28" spans="1:7" ht="27" customHeight="1" x14ac:dyDescent="0.35">
      <c r="A28" s="76" t="s">
        <v>285</v>
      </c>
      <c r="B28" s="110"/>
      <c r="C28" s="77"/>
      <c r="D28" s="78"/>
      <c r="E28" s="108"/>
      <c r="F28" s="108"/>
    </row>
    <row r="29" spans="1:7" ht="27" customHeight="1" x14ac:dyDescent="0.35">
      <c r="A29" s="76" t="s">
        <v>286</v>
      </c>
      <c r="B29" s="110"/>
      <c r="C29" s="77"/>
      <c r="D29" s="78"/>
      <c r="E29" s="108"/>
      <c r="F29" s="108"/>
    </row>
    <row r="30" spans="1:7" ht="27" customHeight="1" x14ac:dyDescent="0.35">
      <c r="A30" s="76" t="s">
        <v>287</v>
      </c>
      <c r="B30" s="110"/>
      <c r="C30" s="77"/>
      <c r="D30" s="78"/>
      <c r="E30" s="108"/>
      <c r="F30" s="108"/>
    </row>
    <row r="31" spans="1:7" ht="27" customHeight="1" x14ac:dyDescent="0.35">
      <c r="A31" s="76" t="s">
        <v>288</v>
      </c>
      <c r="B31" s="110"/>
      <c r="C31" s="77"/>
      <c r="D31" s="78"/>
      <c r="E31" s="108"/>
      <c r="F31" s="108"/>
    </row>
    <row r="32" spans="1:7" ht="27" customHeight="1" x14ac:dyDescent="0.35">
      <c r="A32" s="76" t="s">
        <v>289</v>
      </c>
      <c r="B32" s="110"/>
      <c r="C32" s="77"/>
      <c r="D32" s="78"/>
      <c r="E32" s="108"/>
      <c r="F32" s="108"/>
    </row>
    <row r="33" spans="1:6" ht="27" customHeight="1" x14ac:dyDescent="0.35">
      <c r="A33" s="76" t="s">
        <v>290</v>
      </c>
      <c r="B33" s="110"/>
      <c r="C33" s="77"/>
      <c r="D33" s="78"/>
      <c r="E33" s="108"/>
      <c r="F33" s="108"/>
    </row>
    <row r="34" spans="1:6" ht="27" customHeight="1" x14ac:dyDescent="0.35">
      <c r="A34" s="76" t="s">
        <v>291</v>
      </c>
      <c r="B34" s="110"/>
      <c r="C34" s="77"/>
      <c r="D34" s="78"/>
      <c r="E34" s="108"/>
      <c r="F34" s="108"/>
    </row>
    <row r="35" spans="1:6" ht="27" customHeight="1" x14ac:dyDescent="0.35">
      <c r="A35" s="76" t="s">
        <v>292</v>
      </c>
      <c r="B35" s="110"/>
      <c r="C35" s="77"/>
      <c r="D35" s="78"/>
      <c r="E35" s="108"/>
      <c r="F35" s="108"/>
    </row>
    <row r="36" spans="1:6" ht="27" customHeight="1" x14ac:dyDescent="0.35">
      <c r="A36" s="76" t="s">
        <v>293</v>
      </c>
      <c r="B36" s="110"/>
      <c r="C36" s="77"/>
      <c r="D36" s="78"/>
      <c r="E36" s="108"/>
      <c r="F36" s="108"/>
    </row>
    <row r="37" spans="1:6" ht="27" customHeight="1" x14ac:dyDescent="0.35">
      <c r="A37" s="76" t="s">
        <v>294</v>
      </c>
      <c r="B37" s="110"/>
      <c r="C37" s="77"/>
      <c r="D37" s="78"/>
      <c r="E37" s="108"/>
      <c r="F37" s="108"/>
    </row>
  </sheetData>
  <sheetProtection algorithmName="SHA-512" hashValue="gtxezdf8LvZ82Ap2keGBCxsBFIWyRcij17r2g+FAw2R6VKNRI4LfD7omDbqdp0b8DSOvCmtkz8DxVmZeAg2sSQ==" saltValue="jVgPCGXpAhkAvbBH/5h64g==" spinCount="100000" sheet="1" formatRows="0"/>
  <mergeCells count="4">
    <mergeCell ref="B1:D1"/>
    <mergeCell ref="B2:D2"/>
    <mergeCell ref="B4:D4"/>
    <mergeCell ref="B5:F5"/>
  </mergeCells>
  <phoneticPr fontId="3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E8:F37 B4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643C-85A0-4A70-8106-3E482ACF5EFD}">
  <dimension ref="A1:T111"/>
  <sheetViews>
    <sheetView topLeftCell="E59" zoomScale="60" zoomScaleNormal="60" workbookViewId="0">
      <selection activeCell="K59" sqref="K1:T1048576"/>
    </sheetView>
  </sheetViews>
  <sheetFormatPr baseColWidth="10" defaultColWidth="11.453125" defaultRowHeight="14" x14ac:dyDescent="0.3"/>
  <cols>
    <col min="1" max="1" width="14.453125" style="36" customWidth="1"/>
    <col min="2" max="2" width="32.453125" style="36" customWidth="1"/>
    <col min="3" max="3" width="31.1796875" style="36" customWidth="1"/>
    <col min="4" max="4" width="51.453125" style="36" customWidth="1"/>
    <col min="5" max="5" width="28.81640625" style="36" customWidth="1"/>
    <col min="6" max="6" width="33.7265625" style="36" customWidth="1"/>
    <col min="7" max="7" width="25.7265625" style="36" customWidth="1"/>
    <col min="8" max="8" width="24.26953125" style="36" customWidth="1"/>
    <col min="9" max="9" width="25.1796875" style="36" customWidth="1"/>
    <col min="10" max="10" width="42.81640625" style="36" customWidth="1"/>
    <col min="11" max="11" width="18.81640625" style="114" hidden="1" customWidth="1"/>
    <col min="12" max="12" width="17.54296875" style="36" hidden="1" customWidth="1"/>
    <col min="13" max="20" width="11.453125" style="36" hidden="1" customWidth="1"/>
    <col min="21" max="21" width="17" style="36" customWidth="1"/>
    <col min="22" max="16384" width="11.453125" style="36"/>
  </cols>
  <sheetData>
    <row r="1" spans="1:12" ht="18" customHeight="1" x14ac:dyDescent="0.3">
      <c r="A1" s="153" t="s">
        <v>12</v>
      </c>
      <c r="B1" s="153"/>
      <c r="C1" s="137">
        <f>'1-Infos demandeur'!B1</f>
        <v>0</v>
      </c>
      <c r="D1" s="138"/>
      <c r="E1" s="138"/>
      <c r="F1" s="138"/>
      <c r="G1" s="138"/>
      <c r="H1" s="139"/>
      <c r="I1" s="37"/>
      <c r="J1" s="37"/>
    </row>
    <row r="2" spans="1:12" ht="18" customHeight="1" x14ac:dyDescent="0.3">
      <c r="A2" s="153" t="s">
        <v>14</v>
      </c>
      <c r="B2" s="153"/>
      <c r="C2" s="137">
        <f>'1-Infos demandeur'!B2</f>
        <v>0</v>
      </c>
      <c r="D2" s="138"/>
      <c r="E2" s="138"/>
      <c r="F2" s="138"/>
      <c r="G2" s="138"/>
      <c r="H2" s="139"/>
      <c r="I2" s="37"/>
      <c r="J2" s="37"/>
    </row>
    <row r="3" spans="1:12" ht="22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2" s="38" customFormat="1" ht="20.25" customHeight="1" x14ac:dyDescent="0.35">
      <c r="A4" s="162" t="s">
        <v>94</v>
      </c>
      <c r="B4" s="162"/>
      <c r="C4" s="166" t="s">
        <v>215</v>
      </c>
      <c r="D4" s="166"/>
      <c r="E4" s="166"/>
      <c r="F4" s="166"/>
      <c r="G4" s="166"/>
      <c r="I4" s="102"/>
      <c r="J4" s="106"/>
    </row>
    <row r="5" spans="1:12" s="38" customFormat="1" ht="20.25" customHeight="1" x14ac:dyDescent="0.35">
      <c r="A5" s="122"/>
      <c r="B5" s="122"/>
      <c r="C5" s="167" t="s">
        <v>267</v>
      </c>
      <c r="D5" s="167"/>
      <c r="E5" s="167"/>
      <c r="F5" s="167"/>
      <c r="G5" s="167"/>
      <c r="H5" s="167"/>
      <c r="I5" s="123"/>
      <c r="J5" s="123"/>
    </row>
    <row r="6" spans="1:12" ht="19.5" customHeight="1" x14ac:dyDescent="0.3"/>
    <row r="7" spans="1:12" ht="18" x14ac:dyDescent="0.4">
      <c r="A7" s="64" t="s">
        <v>204</v>
      </c>
      <c r="B7" s="39"/>
      <c r="C7" s="39"/>
      <c r="D7" s="40"/>
      <c r="E7" s="8"/>
      <c r="F7" s="41"/>
      <c r="G7" s="41"/>
    </row>
    <row r="8" spans="1:12" ht="107.25" customHeight="1" x14ac:dyDescent="0.3">
      <c r="A8" s="94" t="s">
        <v>92</v>
      </c>
      <c r="B8" s="94" t="s">
        <v>53</v>
      </c>
      <c r="C8" s="125" t="s">
        <v>268</v>
      </c>
      <c r="D8" s="125" t="s">
        <v>269</v>
      </c>
      <c r="E8" s="94" t="s">
        <v>52</v>
      </c>
      <c r="F8" s="94" t="s">
        <v>93</v>
      </c>
      <c r="G8" s="94" t="s">
        <v>263</v>
      </c>
      <c r="H8" s="94" t="s">
        <v>270</v>
      </c>
      <c r="I8" s="103" t="s">
        <v>239</v>
      </c>
      <c r="J8" s="114"/>
    </row>
    <row r="9" spans="1:12" ht="45" customHeight="1" x14ac:dyDescent="0.3">
      <c r="A9" s="42">
        <v>1</v>
      </c>
      <c r="B9" s="93"/>
      <c r="C9" s="93"/>
      <c r="D9" s="93"/>
      <c r="E9" s="93"/>
      <c r="F9" s="43" t="s">
        <v>130</v>
      </c>
      <c r="G9" s="46"/>
      <c r="H9" s="46"/>
      <c r="I9" s="111">
        <f>ROUND(G9,2)+IF(J9="La TVA est éligible pour cet organisme.",ROUND(H9,2),0)</f>
        <v>0</v>
      </c>
      <c r="J9" s="115" t="str">
        <f>IF(C9="","",VLOOKUP(C9,'3-Partenaires'!$B$8:$G$17,6,FALSE))</f>
        <v/>
      </c>
    </row>
    <row r="10" spans="1:12" ht="45" customHeight="1" x14ac:dyDescent="0.3">
      <c r="A10" s="42">
        <v>2</v>
      </c>
      <c r="B10" s="96"/>
      <c r="C10" s="93"/>
      <c r="D10" s="93"/>
      <c r="E10" s="93"/>
      <c r="F10" s="43" t="s">
        <v>133</v>
      </c>
      <c r="G10" s="46"/>
      <c r="H10" s="46"/>
      <c r="I10" s="111">
        <f t="shared" ref="I10:I28" si="0">ROUND(G10,2)+IF(J10="La TVA est éligible pour cet organisme.",ROUND(H10,2),0)</f>
        <v>0</v>
      </c>
      <c r="J10" s="115" t="str">
        <f>IF(C10="","",VLOOKUP(C10,'3-Partenaires'!$B$8:$G$17,6,FALSE))</f>
        <v/>
      </c>
      <c r="L10" s="115"/>
    </row>
    <row r="11" spans="1:12" ht="45" customHeight="1" x14ac:dyDescent="0.3">
      <c r="A11" s="42">
        <v>3</v>
      </c>
      <c r="B11" s="96"/>
      <c r="C11" s="93"/>
      <c r="D11" s="93"/>
      <c r="E11" s="93"/>
      <c r="F11" s="43" t="s">
        <v>136</v>
      </c>
      <c r="G11" s="46"/>
      <c r="H11" s="46"/>
      <c r="I11" s="111">
        <f t="shared" si="0"/>
        <v>0</v>
      </c>
      <c r="J11" s="115" t="str">
        <f>IF(C11="","",VLOOKUP(C11,'3-Partenaires'!$B$8:$G$17,6,FALSE))</f>
        <v/>
      </c>
    </row>
    <row r="12" spans="1:12" ht="45" customHeight="1" x14ac:dyDescent="0.3">
      <c r="A12" s="42">
        <v>4</v>
      </c>
      <c r="B12" s="96"/>
      <c r="C12" s="93"/>
      <c r="D12" s="93"/>
      <c r="E12" s="93"/>
      <c r="F12" s="43" t="s">
        <v>137</v>
      </c>
      <c r="G12" s="46"/>
      <c r="H12" s="46"/>
      <c r="I12" s="111">
        <f t="shared" si="0"/>
        <v>0</v>
      </c>
      <c r="J12" s="115" t="str">
        <f>IF(C12="","",VLOOKUP(C12,'3-Partenaires'!$B$8:$G$17,6,FALSE))</f>
        <v/>
      </c>
    </row>
    <row r="13" spans="1:12" ht="45" customHeight="1" x14ac:dyDescent="0.3">
      <c r="A13" s="42">
        <v>5</v>
      </c>
      <c r="B13" s="96"/>
      <c r="C13" s="93"/>
      <c r="D13" s="93"/>
      <c r="E13" s="93"/>
      <c r="F13" s="43" t="s">
        <v>138</v>
      </c>
      <c r="G13" s="46"/>
      <c r="H13" s="46"/>
      <c r="I13" s="111">
        <f t="shared" si="0"/>
        <v>0</v>
      </c>
      <c r="J13" s="115" t="str">
        <f>IF(C13="","",VLOOKUP(C13,'3-Partenaires'!$B$8:$G$17,6,FALSE))</f>
        <v/>
      </c>
    </row>
    <row r="14" spans="1:12" ht="45" customHeight="1" x14ac:dyDescent="0.3">
      <c r="A14" s="42">
        <v>6</v>
      </c>
      <c r="B14" s="96"/>
      <c r="C14" s="93"/>
      <c r="D14" s="93"/>
      <c r="E14" s="93"/>
      <c r="F14" s="43" t="s">
        <v>139</v>
      </c>
      <c r="G14" s="46"/>
      <c r="H14" s="46"/>
      <c r="I14" s="111">
        <f t="shared" si="0"/>
        <v>0</v>
      </c>
      <c r="J14" s="115" t="str">
        <f>IF(C14="","",VLOOKUP(C14,'3-Partenaires'!$B$8:$G$17,6,FALSE))</f>
        <v/>
      </c>
    </row>
    <row r="15" spans="1:12" ht="45" customHeight="1" x14ac:dyDescent="0.3">
      <c r="A15" s="42">
        <v>7</v>
      </c>
      <c r="B15" s="96"/>
      <c r="C15" s="93"/>
      <c r="D15" s="93"/>
      <c r="E15" s="93"/>
      <c r="F15" s="43" t="s">
        <v>140</v>
      </c>
      <c r="G15" s="46"/>
      <c r="H15" s="46"/>
      <c r="I15" s="111">
        <f t="shared" si="0"/>
        <v>0</v>
      </c>
      <c r="J15" s="115" t="str">
        <f>IF(C15="","",VLOOKUP(C15,'3-Partenaires'!$B$8:$G$17,6,FALSE))</f>
        <v/>
      </c>
    </row>
    <row r="16" spans="1:12" ht="45" customHeight="1" x14ac:dyDescent="0.3">
      <c r="A16" s="42">
        <v>8</v>
      </c>
      <c r="B16" s="96"/>
      <c r="C16" s="93"/>
      <c r="D16" s="93"/>
      <c r="E16" s="93"/>
      <c r="F16" s="43" t="s">
        <v>141</v>
      </c>
      <c r="G16" s="46"/>
      <c r="H16" s="46"/>
      <c r="I16" s="111">
        <f t="shared" si="0"/>
        <v>0</v>
      </c>
      <c r="J16" s="115" t="str">
        <f>IF(C16="","",VLOOKUP(C16,'3-Partenaires'!$B$8:$G$17,6,FALSE))</f>
        <v/>
      </c>
    </row>
    <row r="17" spans="1:10" ht="45" customHeight="1" x14ac:dyDescent="0.3">
      <c r="A17" s="42">
        <v>9</v>
      </c>
      <c r="B17" s="96"/>
      <c r="C17" s="93"/>
      <c r="D17" s="93"/>
      <c r="E17" s="93"/>
      <c r="F17" s="43" t="s">
        <v>142</v>
      </c>
      <c r="G17" s="46"/>
      <c r="H17" s="46"/>
      <c r="I17" s="111">
        <f t="shared" si="0"/>
        <v>0</v>
      </c>
      <c r="J17" s="115" t="str">
        <f>IF(C17="","",VLOOKUP(C17,'3-Partenaires'!$B$8:$G$17,6,FALSE))</f>
        <v/>
      </c>
    </row>
    <row r="18" spans="1:10" ht="45" customHeight="1" x14ac:dyDescent="0.3">
      <c r="A18" s="42">
        <v>10</v>
      </c>
      <c r="B18" s="96"/>
      <c r="C18" s="93"/>
      <c r="D18" s="93"/>
      <c r="E18" s="93"/>
      <c r="F18" s="43" t="s">
        <v>143</v>
      </c>
      <c r="G18" s="46"/>
      <c r="H18" s="46"/>
      <c r="I18" s="111">
        <f t="shared" si="0"/>
        <v>0</v>
      </c>
      <c r="J18" s="115" t="str">
        <f>IF(C18="","",VLOOKUP(C18,'3-Partenaires'!$B$8:$G$17,6,FALSE))</f>
        <v/>
      </c>
    </row>
    <row r="19" spans="1:10" ht="45" customHeight="1" x14ac:dyDescent="0.3">
      <c r="A19" s="42">
        <v>11</v>
      </c>
      <c r="B19" s="96"/>
      <c r="C19" s="93"/>
      <c r="D19" s="93"/>
      <c r="E19" s="93"/>
      <c r="F19" s="43" t="s">
        <v>144</v>
      </c>
      <c r="G19" s="46"/>
      <c r="H19" s="46"/>
      <c r="I19" s="111">
        <f t="shared" si="0"/>
        <v>0</v>
      </c>
      <c r="J19" s="115" t="str">
        <f>IF(C19="","",VLOOKUP(C19,'3-Partenaires'!$B$8:$G$17,6,FALSE))</f>
        <v/>
      </c>
    </row>
    <row r="20" spans="1:10" ht="45" customHeight="1" x14ac:dyDescent="0.3">
      <c r="A20" s="42">
        <v>12</v>
      </c>
      <c r="B20" s="96"/>
      <c r="C20" s="93"/>
      <c r="D20" s="93"/>
      <c r="E20" s="93"/>
      <c r="F20" s="43" t="s">
        <v>145</v>
      </c>
      <c r="G20" s="46"/>
      <c r="H20" s="46"/>
      <c r="I20" s="111">
        <f t="shared" si="0"/>
        <v>0</v>
      </c>
      <c r="J20" s="115" t="str">
        <f>IF(C20="","",VLOOKUP(C20,'3-Partenaires'!$B$8:$G$17,6,FALSE))</f>
        <v/>
      </c>
    </row>
    <row r="21" spans="1:10" ht="45" customHeight="1" x14ac:dyDescent="0.3">
      <c r="A21" s="42">
        <v>13</v>
      </c>
      <c r="B21" s="96"/>
      <c r="C21" s="93"/>
      <c r="D21" s="93"/>
      <c r="E21" s="93"/>
      <c r="F21" s="43" t="s">
        <v>146</v>
      </c>
      <c r="G21" s="46"/>
      <c r="H21" s="46"/>
      <c r="I21" s="111">
        <f t="shared" si="0"/>
        <v>0</v>
      </c>
      <c r="J21" s="115" t="str">
        <f>IF(C21="","",VLOOKUP(C21,'3-Partenaires'!$B$8:$G$17,6,FALSE))</f>
        <v/>
      </c>
    </row>
    <row r="22" spans="1:10" ht="45" customHeight="1" x14ac:dyDescent="0.3">
      <c r="A22" s="42">
        <v>14</v>
      </c>
      <c r="B22" s="96"/>
      <c r="C22" s="93"/>
      <c r="D22" s="93"/>
      <c r="E22" s="93"/>
      <c r="F22" s="43" t="s">
        <v>147</v>
      </c>
      <c r="G22" s="46"/>
      <c r="H22" s="46"/>
      <c r="I22" s="111">
        <f t="shared" si="0"/>
        <v>0</v>
      </c>
      <c r="J22" s="115" t="str">
        <f>IF(C22="","",VLOOKUP(C22,'3-Partenaires'!$B$8:$G$17,6,FALSE))</f>
        <v/>
      </c>
    </row>
    <row r="23" spans="1:10" ht="45" customHeight="1" x14ac:dyDescent="0.3">
      <c r="A23" s="42">
        <v>15</v>
      </c>
      <c r="B23" s="96"/>
      <c r="C23" s="93"/>
      <c r="D23" s="93"/>
      <c r="E23" s="93"/>
      <c r="F23" s="43" t="s">
        <v>148</v>
      </c>
      <c r="G23" s="46"/>
      <c r="H23" s="46"/>
      <c r="I23" s="111">
        <f t="shared" si="0"/>
        <v>0</v>
      </c>
      <c r="J23" s="115" t="str">
        <f>IF(C23="","",VLOOKUP(C23,'3-Partenaires'!$B$8:$G$17,6,FALSE))</f>
        <v/>
      </c>
    </row>
    <row r="24" spans="1:10" ht="45" customHeight="1" x14ac:dyDescent="0.3">
      <c r="A24" s="42">
        <v>16</v>
      </c>
      <c r="B24" s="96"/>
      <c r="C24" s="93"/>
      <c r="D24" s="93"/>
      <c r="E24" s="93"/>
      <c r="F24" s="43" t="s">
        <v>149</v>
      </c>
      <c r="G24" s="46"/>
      <c r="H24" s="46"/>
      <c r="I24" s="111">
        <f t="shared" si="0"/>
        <v>0</v>
      </c>
      <c r="J24" s="115" t="str">
        <f>IF(C24="","",VLOOKUP(C24,'3-Partenaires'!$B$8:$G$17,6,FALSE))</f>
        <v/>
      </c>
    </row>
    <row r="25" spans="1:10" ht="45" customHeight="1" x14ac:dyDescent="0.3">
      <c r="A25" s="42">
        <v>17</v>
      </c>
      <c r="B25" s="96"/>
      <c r="C25" s="93"/>
      <c r="D25" s="93"/>
      <c r="E25" s="93"/>
      <c r="F25" s="43" t="s">
        <v>150</v>
      </c>
      <c r="G25" s="46"/>
      <c r="H25" s="46"/>
      <c r="I25" s="111">
        <f t="shared" si="0"/>
        <v>0</v>
      </c>
      <c r="J25" s="115" t="str">
        <f>IF(C25="","",VLOOKUP(C25,'3-Partenaires'!$B$8:$G$17,6,FALSE))</f>
        <v/>
      </c>
    </row>
    <row r="26" spans="1:10" ht="45" customHeight="1" x14ac:dyDescent="0.3">
      <c r="A26" s="42">
        <v>18</v>
      </c>
      <c r="B26" s="96"/>
      <c r="C26" s="93"/>
      <c r="D26" s="93"/>
      <c r="E26" s="93"/>
      <c r="F26" s="43" t="s">
        <v>151</v>
      </c>
      <c r="G26" s="46"/>
      <c r="H26" s="46"/>
      <c r="I26" s="111">
        <f t="shared" si="0"/>
        <v>0</v>
      </c>
      <c r="J26" s="115" t="str">
        <f>IF(C26="","",VLOOKUP(C26,'3-Partenaires'!$B$8:$G$17,6,FALSE))</f>
        <v/>
      </c>
    </row>
    <row r="27" spans="1:10" ht="45" customHeight="1" x14ac:dyDescent="0.3">
      <c r="A27" s="42">
        <v>19</v>
      </c>
      <c r="B27" s="96"/>
      <c r="C27" s="93"/>
      <c r="D27" s="93"/>
      <c r="E27" s="93"/>
      <c r="F27" s="43" t="s">
        <v>152</v>
      </c>
      <c r="G27" s="46"/>
      <c r="H27" s="46"/>
      <c r="I27" s="111">
        <f t="shared" si="0"/>
        <v>0</v>
      </c>
      <c r="J27" s="115" t="str">
        <f>IF(C27="","",VLOOKUP(C27,'3-Partenaires'!$B$8:$G$17,6,FALSE))</f>
        <v/>
      </c>
    </row>
    <row r="28" spans="1:10" ht="45" customHeight="1" x14ac:dyDescent="0.3">
      <c r="A28" s="42">
        <v>20</v>
      </c>
      <c r="B28" s="96"/>
      <c r="C28" s="93"/>
      <c r="D28" s="93"/>
      <c r="E28" s="93"/>
      <c r="F28" s="43" t="s">
        <v>153</v>
      </c>
      <c r="G28" s="46"/>
      <c r="H28" s="46"/>
      <c r="I28" s="111">
        <f t="shared" si="0"/>
        <v>0</v>
      </c>
      <c r="J28" s="115" t="str">
        <f>IF(C28="","",VLOOKUP(C28,'3-Partenaires'!$B$8:$G$17,6,FALSE))</f>
        <v/>
      </c>
    </row>
    <row r="29" spans="1:10" s="44" customFormat="1" ht="48" customHeight="1" x14ac:dyDescent="0.35">
      <c r="A29" s="163" t="s">
        <v>207</v>
      </c>
      <c r="B29" s="164"/>
      <c r="C29" s="164"/>
      <c r="D29" s="164"/>
      <c r="E29" s="164"/>
      <c r="F29" s="164"/>
      <c r="G29" s="164"/>
      <c r="H29" s="165"/>
      <c r="I29" s="112">
        <f>SUM(I9:I28)</f>
        <v>0</v>
      </c>
    </row>
    <row r="32" spans="1:10" ht="18" x14ac:dyDescent="0.4">
      <c r="A32" s="64" t="s">
        <v>206</v>
      </c>
      <c r="B32" s="39"/>
      <c r="C32" s="39"/>
      <c r="D32" s="40"/>
      <c r="E32" s="8"/>
      <c r="F32" s="41"/>
      <c r="G32" s="41"/>
    </row>
    <row r="33" spans="1:10" ht="102" customHeight="1" x14ac:dyDescent="0.3">
      <c r="A33" s="94"/>
      <c r="B33" s="125" t="s">
        <v>272</v>
      </c>
      <c r="C33" s="121" t="s">
        <v>205</v>
      </c>
      <c r="D33" s="125" t="s">
        <v>271</v>
      </c>
      <c r="E33" s="94" t="s">
        <v>214</v>
      </c>
      <c r="F33" s="94" t="s">
        <v>264</v>
      </c>
      <c r="G33" s="156" t="s">
        <v>231</v>
      </c>
      <c r="H33" s="156"/>
      <c r="J33" s="124" t="s">
        <v>265</v>
      </c>
    </row>
    <row r="34" spans="1:10" ht="45" customHeight="1" x14ac:dyDescent="0.3">
      <c r="A34" s="42">
        <v>1</v>
      </c>
      <c r="B34" s="96"/>
      <c r="C34" s="96"/>
      <c r="D34" s="93"/>
      <c r="E34" s="66"/>
      <c r="F34" s="25"/>
      <c r="G34" s="161" t="str">
        <f>IF(AND(B34&lt;&gt;"",C34&lt;&gt;"",D34&lt;&gt;""),ROUND(ROUND(E34,2)*ROUND(F34,2),2),"")</f>
        <v/>
      </c>
      <c r="H34" s="161"/>
      <c r="I34" s="113"/>
      <c r="J34" s="113"/>
    </row>
    <row r="35" spans="1:10" ht="45" customHeight="1" x14ac:dyDescent="0.3">
      <c r="A35" s="42">
        <v>2</v>
      </c>
      <c r="B35" s="96"/>
      <c r="C35" s="96"/>
      <c r="D35" s="93"/>
      <c r="E35" s="65"/>
      <c r="F35" s="25"/>
      <c r="G35" s="161" t="str">
        <f t="shared" ref="G35:G53" si="1">IF(AND(B35&lt;&gt;"",C35&lt;&gt;"",D35&lt;&gt;""),ROUND(ROUND(E35,2)*ROUND(F35,2),2),"")</f>
        <v/>
      </c>
      <c r="H35" s="161"/>
      <c r="I35" s="113"/>
      <c r="J35" s="113"/>
    </row>
    <row r="36" spans="1:10" ht="45" customHeight="1" x14ac:dyDescent="0.3">
      <c r="A36" s="42">
        <v>3</v>
      </c>
      <c r="B36" s="96"/>
      <c r="C36" s="96"/>
      <c r="D36" s="93"/>
      <c r="E36" s="65"/>
      <c r="F36" s="25"/>
      <c r="G36" s="161" t="str">
        <f t="shared" si="1"/>
        <v/>
      </c>
      <c r="H36" s="161"/>
      <c r="I36" s="113"/>
      <c r="J36" s="113"/>
    </row>
    <row r="37" spans="1:10" ht="45" customHeight="1" x14ac:dyDescent="0.3">
      <c r="A37" s="42">
        <v>4</v>
      </c>
      <c r="B37" s="96"/>
      <c r="C37" s="96"/>
      <c r="D37" s="93"/>
      <c r="E37" s="65"/>
      <c r="F37" s="25"/>
      <c r="G37" s="161" t="str">
        <f t="shared" si="1"/>
        <v/>
      </c>
      <c r="H37" s="161"/>
      <c r="I37" s="113"/>
      <c r="J37" s="113"/>
    </row>
    <row r="38" spans="1:10" ht="45" customHeight="1" x14ac:dyDescent="0.3">
      <c r="A38" s="42">
        <v>5</v>
      </c>
      <c r="B38" s="96"/>
      <c r="C38" s="96"/>
      <c r="D38" s="93"/>
      <c r="E38" s="65"/>
      <c r="F38" s="25"/>
      <c r="G38" s="161" t="str">
        <f t="shared" si="1"/>
        <v/>
      </c>
      <c r="H38" s="161"/>
      <c r="I38" s="113"/>
      <c r="J38" s="113"/>
    </row>
    <row r="39" spans="1:10" ht="45" customHeight="1" x14ac:dyDescent="0.3">
      <c r="A39" s="42">
        <v>6</v>
      </c>
      <c r="B39" s="96"/>
      <c r="C39" s="96"/>
      <c r="D39" s="93"/>
      <c r="E39" s="65"/>
      <c r="F39" s="25"/>
      <c r="G39" s="161" t="str">
        <f t="shared" si="1"/>
        <v/>
      </c>
      <c r="H39" s="161"/>
      <c r="I39" s="113"/>
      <c r="J39" s="113"/>
    </row>
    <row r="40" spans="1:10" ht="45" customHeight="1" x14ac:dyDescent="0.3">
      <c r="A40" s="42">
        <v>7</v>
      </c>
      <c r="B40" s="96"/>
      <c r="C40" s="96"/>
      <c r="D40" s="93"/>
      <c r="E40" s="65"/>
      <c r="F40" s="25"/>
      <c r="G40" s="161" t="str">
        <f t="shared" si="1"/>
        <v/>
      </c>
      <c r="H40" s="161"/>
      <c r="I40" s="113"/>
      <c r="J40" s="113"/>
    </row>
    <row r="41" spans="1:10" ht="45" customHeight="1" x14ac:dyDescent="0.3">
      <c r="A41" s="42">
        <v>8</v>
      </c>
      <c r="B41" s="96"/>
      <c r="C41" s="96"/>
      <c r="D41" s="93"/>
      <c r="E41" s="65"/>
      <c r="F41" s="25"/>
      <c r="G41" s="161" t="str">
        <f t="shared" si="1"/>
        <v/>
      </c>
      <c r="H41" s="161"/>
      <c r="I41" s="113"/>
      <c r="J41" s="113"/>
    </row>
    <row r="42" spans="1:10" ht="45" customHeight="1" x14ac:dyDescent="0.3">
      <c r="A42" s="42">
        <v>9</v>
      </c>
      <c r="B42" s="96"/>
      <c r="C42" s="96"/>
      <c r="D42" s="93"/>
      <c r="E42" s="65"/>
      <c r="F42" s="25"/>
      <c r="G42" s="161" t="str">
        <f t="shared" si="1"/>
        <v/>
      </c>
      <c r="H42" s="161"/>
      <c r="I42" s="113"/>
      <c r="J42" s="113"/>
    </row>
    <row r="43" spans="1:10" ht="45" customHeight="1" x14ac:dyDescent="0.3">
      <c r="A43" s="42">
        <v>10</v>
      </c>
      <c r="B43" s="96"/>
      <c r="C43" s="96"/>
      <c r="D43" s="93"/>
      <c r="E43" s="65"/>
      <c r="F43" s="25"/>
      <c r="G43" s="161" t="str">
        <f t="shared" si="1"/>
        <v/>
      </c>
      <c r="H43" s="161"/>
      <c r="I43" s="113"/>
      <c r="J43" s="113"/>
    </row>
    <row r="44" spans="1:10" ht="45" customHeight="1" x14ac:dyDescent="0.3">
      <c r="A44" s="42">
        <v>11</v>
      </c>
      <c r="B44" s="96"/>
      <c r="C44" s="96"/>
      <c r="D44" s="93"/>
      <c r="E44" s="65"/>
      <c r="F44" s="25"/>
      <c r="G44" s="161" t="str">
        <f t="shared" si="1"/>
        <v/>
      </c>
      <c r="H44" s="161"/>
      <c r="I44" s="113"/>
      <c r="J44" s="113"/>
    </row>
    <row r="45" spans="1:10" ht="45" customHeight="1" x14ac:dyDescent="0.3">
      <c r="A45" s="42">
        <v>12</v>
      </c>
      <c r="B45" s="96"/>
      <c r="C45" s="96"/>
      <c r="D45" s="93"/>
      <c r="E45" s="65"/>
      <c r="F45" s="25"/>
      <c r="G45" s="161" t="str">
        <f t="shared" si="1"/>
        <v/>
      </c>
      <c r="H45" s="161"/>
      <c r="I45" s="113"/>
      <c r="J45" s="113"/>
    </row>
    <row r="46" spans="1:10" ht="45" customHeight="1" x14ac:dyDescent="0.3">
      <c r="A46" s="42">
        <v>13</v>
      </c>
      <c r="B46" s="96"/>
      <c r="C46" s="96"/>
      <c r="D46" s="93"/>
      <c r="E46" s="65"/>
      <c r="F46" s="25"/>
      <c r="G46" s="161" t="str">
        <f t="shared" si="1"/>
        <v/>
      </c>
      <c r="H46" s="161"/>
      <c r="I46" s="113"/>
      <c r="J46" s="113"/>
    </row>
    <row r="47" spans="1:10" ht="45" customHeight="1" x14ac:dyDescent="0.3">
      <c r="A47" s="42">
        <v>14</v>
      </c>
      <c r="B47" s="96"/>
      <c r="C47" s="96"/>
      <c r="D47" s="93"/>
      <c r="E47" s="65"/>
      <c r="F47" s="25"/>
      <c r="G47" s="161" t="str">
        <f t="shared" si="1"/>
        <v/>
      </c>
      <c r="H47" s="161"/>
      <c r="I47" s="113"/>
      <c r="J47" s="113"/>
    </row>
    <row r="48" spans="1:10" ht="45" customHeight="1" x14ac:dyDescent="0.3">
      <c r="A48" s="42">
        <v>15</v>
      </c>
      <c r="B48" s="96"/>
      <c r="C48" s="96"/>
      <c r="D48" s="93"/>
      <c r="E48" s="65"/>
      <c r="F48" s="25"/>
      <c r="G48" s="161" t="str">
        <f t="shared" si="1"/>
        <v/>
      </c>
      <c r="H48" s="161"/>
      <c r="I48" s="113"/>
      <c r="J48" s="113"/>
    </row>
    <row r="49" spans="1:20" ht="45" customHeight="1" x14ac:dyDescent="0.3">
      <c r="A49" s="42">
        <v>16</v>
      </c>
      <c r="B49" s="96"/>
      <c r="C49" s="96"/>
      <c r="D49" s="93"/>
      <c r="E49" s="65"/>
      <c r="F49" s="25"/>
      <c r="G49" s="161" t="str">
        <f t="shared" si="1"/>
        <v/>
      </c>
      <c r="H49" s="161"/>
    </row>
    <row r="50" spans="1:20" ht="45" customHeight="1" x14ac:dyDescent="0.3">
      <c r="A50" s="42">
        <v>17</v>
      </c>
      <c r="B50" s="96"/>
      <c r="C50" s="96"/>
      <c r="D50" s="93"/>
      <c r="E50" s="65"/>
      <c r="F50" s="25"/>
      <c r="G50" s="161" t="str">
        <f t="shared" si="1"/>
        <v/>
      </c>
      <c r="H50" s="161"/>
    </row>
    <row r="51" spans="1:20" ht="45" customHeight="1" x14ac:dyDescent="0.3">
      <c r="A51" s="42">
        <v>18</v>
      </c>
      <c r="B51" s="96"/>
      <c r="C51" s="96"/>
      <c r="D51" s="93"/>
      <c r="E51" s="65"/>
      <c r="F51" s="25"/>
      <c r="G51" s="161" t="str">
        <f t="shared" si="1"/>
        <v/>
      </c>
      <c r="H51" s="161"/>
    </row>
    <row r="52" spans="1:20" ht="45" customHeight="1" x14ac:dyDescent="0.3">
      <c r="A52" s="42">
        <v>19</v>
      </c>
      <c r="B52" s="96"/>
      <c r="C52" s="96"/>
      <c r="D52" s="93"/>
      <c r="E52" s="65"/>
      <c r="F52" s="25"/>
      <c r="G52" s="161" t="str">
        <f t="shared" si="1"/>
        <v/>
      </c>
      <c r="H52" s="161"/>
    </row>
    <row r="53" spans="1:20" ht="45" customHeight="1" x14ac:dyDescent="0.3">
      <c r="A53" s="42">
        <v>20</v>
      </c>
      <c r="B53" s="96"/>
      <c r="C53" s="96"/>
      <c r="D53" s="93"/>
      <c r="E53" s="65"/>
      <c r="F53" s="25"/>
      <c r="G53" s="161" t="str">
        <f t="shared" si="1"/>
        <v/>
      </c>
      <c r="H53" s="161"/>
    </row>
    <row r="54" spans="1:20" s="44" customFormat="1" ht="48" customHeight="1" x14ac:dyDescent="0.3">
      <c r="A54" s="163" t="s">
        <v>212</v>
      </c>
      <c r="B54" s="168"/>
      <c r="C54" s="168"/>
      <c r="D54" s="168"/>
      <c r="E54" s="168"/>
      <c r="F54" s="169"/>
      <c r="G54" s="170">
        <f>SUM(G34:H53)</f>
        <v>0</v>
      </c>
      <c r="H54" s="170"/>
      <c r="I54" s="36"/>
      <c r="J54" s="36"/>
      <c r="T54" s="95"/>
    </row>
    <row r="57" spans="1:20" ht="18" x14ac:dyDescent="0.4">
      <c r="A57" s="64" t="s">
        <v>208</v>
      </c>
      <c r="B57" s="39"/>
      <c r="C57" s="39"/>
      <c r="D57" s="40"/>
      <c r="E57" s="8"/>
      <c r="F57" s="41"/>
      <c r="G57" s="41"/>
    </row>
    <row r="58" spans="1:20" ht="102" customHeight="1" x14ac:dyDescent="0.3">
      <c r="A58" s="156" t="s">
        <v>227</v>
      </c>
      <c r="B58" s="156"/>
      <c r="C58" s="94" t="s">
        <v>209</v>
      </c>
      <c r="D58" s="157" t="s">
        <v>262</v>
      </c>
      <c r="E58" s="158"/>
      <c r="F58" s="94" t="s">
        <v>232</v>
      </c>
      <c r="G58" s="159" t="s">
        <v>237</v>
      </c>
      <c r="H58" s="160"/>
      <c r="K58" s="194" t="s">
        <v>297</v>
      </c>
    </row>
    <row r="59" spans="1:20" ht="27.75" customHeight="1" x14ac:dyDescent="0.3">
      <c r="A59" s="148">
        <f>'1-Infos demandeur'!B1</f>
        <v>0</v>
      </c>
      <c r="B59" s="149"/>
      <c r="C59" s="49"/>
      <c r="D59" s="150"/>
      <c r="E59" s="150"/>
      <c r="F59" s="49"/>
      <c r="G59" s="151" t="str">
        <f>IF(AND(C59="Oui",D59&lt;&gt;"",F59="Oui"),ROUND(DSUM($A$33:$H$53,"Montant",K58:K59)*15%,2),"")</f>
        <v/>
      </c>
      <c r="H59" s="152"/>
      <c r="K59" s="114">
        <f>A59</f>
        <v>0</v>
      </c>
      <c r="L59" s="195" t="s">
        <v>297</v>
      </c>
    </row>
    <row r="60" spans="1:20" ht="27.75" customHeight="1" x14ac:dyDescent="0.3">
      <c r="A60" s="148" t="str">
        <f>IF('3-Partenaires'!B9&lt;&gt;"",'3-Partenaires'!B9,"")</f>
        <v/>
      </c>
      <c r="B60" s="149"/>
      <c r="C60" s="49"/>
      <c r="D60" s="150"/>
      <c r="E60" s="150"/>
      <c r="F60" s="49"/>
      <c r="G60" s="151" t="str">
        <f>IF(AND(C60="Oui",D60&lt;&gt;"",F60="Oui"),ROUND(DSUM($A$33:$H$53,"Montant",L59:L60)*15%,2),"")</f>
        <v/>
      </c>
      <c r="H60" s="152"/>
      <c r="L60" s="36" t="str">
        <f>A60</f>
        <v/>
      </c>
      <c r="M60" s="195" t="s">
        <v>297</v>
      </c>
    </row>
    <row r="61" spans="1:20" ht="27.75" customHeight="1" x14ac:dyDescent="0.3">
      <c r="A61" s="148" t="str">
        <f>IF('3-Partenaires'!B10&lt;&gt;"",'3-Partenaires'!B10,"")</f>
        <v/>
      </c>
      <c r="B61" s="149"/>
      <c r="C61" s="49"/>
      <c r="D61" s="150"/>
      <c r="E61" s="150"/>
      <c r="F61" s="49"/>
      <c r="G61" s="151" t="str">
        <f>IF(AND(C61="Oui",D61&lt;&gt;"",F61="Oui"),ROUND(DSUM($A$33:$H$53,"Montant",M60:M61)*15%,2),"")</f>
        <v/>
      </c>
      <c r="H61" s="152"/>
      <c r="M61" s="36" t="str">
        <f>A61</f>
        <v/>
      </c>
      <c r="N61" s="195" t="s">
        <v>297</v>
      </c>
    </row>
    <row r="62" spans="1:20" ht="27.75" customHeight="1" x14ac:dyDescent="0.3">
      <c r="A62" s="148" t="str">
        <f>IF('3-Partenaires'!B11&lt;&gt;"",'3-Partenaires'!B11,"")</f>
        <v/>
      </c>
      <c r="B62" s="149"/>
      <c r="C62" s="49"/>
      <c r="D62" s="150"/>
      <c r="E62" s="150"/>
      <c r="F62" s="49"/>
      <c r="G62" s="151" t="str">
        <f>IF(AND(C62="Oui",D62&lt;&gt;"",F62="Oui"),ROUND(DSUM($A$33:$H$53,"Montant",N61:N62)*15%,2),"")</f>
        <v/>
      </c>
      <c r="H62" s="152"/>
      <c r="N62" s="36" t="str">
        <f>A62</f>
        <v/>
      </c>
      <c r="O62" s="195" t="s">
        <v>297</v>
      </c>
    </row>
    <row r="63" spans="1:20" ht="27.75" customHeight="1" x14ac:dyDescent="0.3">
      <c r="A63" s="148" t="str">
        <f>IF('3-Partenaires'!B12&lt;&gt;"",'3-Partenaires'!B12,"")</f>
        <v/>
      </c>
      <c r="B63" s="149"/>
      <c r="C63" s="49"/>
      <c r="D63" s="150"/>
      <c r="E63" s="150"/>
      <c r="F63" s="49"/>
      <c r="G63" s="151" t="str">
        <f>IF(AND(C63="Oui",D63&lt;&gt;"",F63="Oui"),ROUND(DSUM($A$33:$H$53,"Montant",O62:O63)*15%,2),"")</f>
        <v/>
      </c>
      <c r="H63" s="152"/>
      <c r="O63" s="36" t="str">
        <f>A63</f>
        <v/>
      </c>
      <c r="P63" s="195" t="s">
        <v>297</v>
      </c>
    </row>
    <row r="64" spans="1:20" ht="27.75" customHeight="1" x14ac:dyDescent="0.3">
      <c r="A64" s="148" t="str">
        <f>IF('3-Partenaires'!B13&lt;&gt;"",'3-Partenaires'!B13,"")</f>
        <v/>
      </c>
      <c r="B64" s="149"/>
      <c r="C64" s="49"/>
      <c r="D64" s="150"/>
      <c r="E64" s="150"/>
      <c r="F64" s="49"/>
      <c r="G64" s="151" t="str">
        <f>IF(AND(C64="Oui",D64&lt;&gt;"",F64="Oui"),ROUND(DSUM($A$33:$H$53,"Montant",P63:P64)*15%,2),"")</f>
        <v/>
      </c>
      <c r="H64" s="152"/>
      <c r="P64" s="36" t="str">
        <f>A64</f>
        <v/>
      </c>
      <c r="Q64" s="195" t="s">
        <v>297</v>
      </c>
    </row>
    <row r="65" spans="1:20" ht="27.75" customHeight="1" x14ac:dyDescent="0.3">
      <c r="A65" s="148" t="str">
        <f>IF('3-Partenaires'!B14&lt;&gt;"",'3-Partenaires'!B14,"")</f>
        <v/>
      </c>
      <c r="B65" s="149"/>
      <c r="C65" s="49"/>
      <c r="D65" s="150"/>
      <c r="E65" s="150"/>
      <c r="F65" s="49"/>
      <c r="G65" s="151" t="str">
        <f>IF(AND(C65="Oui",D65&lt;&gt;"",F65="Oui"),ROUND(DSUM($A$33:$H$53,"Montant",Q64:Q65)*15%,2),"")</f>
        <v/>
      </c>
      <c r="H65" s="152"/>
      <c r="Q65" s="36" t="str">
        <f>A65</f>
        <v/>
      </c>
      <c r="R65" s="195" t="s">
        <v>297</v>
      </c>
    </row>
    <row r="66" spans="1:20" ht="27.75" customHeight="1" x14ac:dyDescent="0.3">
      <c r="A66" s="148" t="str">
        <f>IF('3-Partenaires'!B15&lt;&gt;"",'3-Partenaires'!B15,"")</f>
        <v/>
      </c>
      <c r="B66" s="149"/>
      <c r="C66" s="49"/>
      <c r="D66" s="150"/>
      <c r="E66" s="150"/>
      <c r="F66" s="49"/>
      <c r="G66" s="151" t="str">
        <f>IF(AND(C66="Oui",D66&lt;&gt;"",F66="Oui"),ROUND(DSUM($A$33:$H$53,"Montant",R65:R66)*15%,2),"")</f>
        <v/>
      </c>
      <c r="H66" s="152"/>
      <c r="R66" s="36" t="str">
        <f>A66</f>
        <v/>
      </c>
      <c r="S66" s="195" t="s">
        <v>297</v>
      </c>
    </row>
    <row r="67" spans="1:20" ht="27.75" customHeight="1" x14ac:dyDescent="0.3">
      <c r="A67" s="148" t="str">
        <f>IF('3-Partenaires'!B16&lt;&gt;"",'3-Partenaires'!B16,"")</f>
        <v/>
      </c>
      <c r="B67" s="149"/>
      <c r="C67" s="49"/>
      <c r="D67" s="150"/>
      <c r="E67" s="150"/>
      <c r="F67" s="49"/>
      <c r="G67" s="151" t="str">
        <f>IF(AND(C67="Oui",D67&lt;&gt;"",F67="Oui"),ROUND(DSUM($A$33:$H$53,"Montant",S66:S67)*15%,2),"")</f>
        <v/>
      </c>
      <c r="H67" s="152"/>
      <c r="S67" s="36" t="str">
        <f>A67</f>
        <v/>
      </c>
      <c r="T67" s="195" t="s">
        <v>297</v>
      </c>
    </row>
    <row r="68" spans="1:20" ht="27.75" customHeight="1" x14ac:dyDescent="0.3">
      <c r="A68" s="148" t="str">
        <f>IF('3-Partenaires'!B17&lt;&gt;"",'3-Partenaires'!B17,"")</f>
        <v/>
      </c>
      <c r="B68" s="149"/>
      <c r="C68" s="49"/>
      <c r="D68" s="150"/>
      <c r="E68" s="150"/>
      <c r="F68" s="49"/>
      <c r="G68" s="151" t="str">
        <f>IF(AND(C68="Oui",D68&lt;&gt;"",F68="Oui"),ROUND(DSUM($A$33:$H$53,"Montant",T67:T68)*15%,2),"")</f>
        <v/>
      </c>
      <c r="H68" s="152"/>
      <c r="T68" s="36" t="str">
        <f>A68</f>
        <v/>
      </c>
    </row>
    <row r="69" spans="1:20" s="44" customFormat="1" ht="48" customHeight="1" x14ac:dyDescent="0.3">
      <c r="A69" s="153" t="s">
        <v>213</v>
      </c>
      <c r="B69" s="154"/>
      <c r="C69" s="154"/>
      <c r="D69" s="154"/>
      <c r="E69" s="154"/>
      <c r="F69" s="154"/>
      <c r="G69" s="155">
        <f>SUM(G59:H68)</f>
        <v>0</v>
      </c>
      <c r="H69" s="155"/>
      <c r="I69" s="36"/>
      <c r="J69" s="36"/>
    </row>
    <row r="72" spans="1:20" ht="18" x14ac:dyDescent="0.4">
      <c r="A72" s="64" t="s">
        <v>259</v>
      </c>
      <c r="B72" s="39"/>
      <c r="C72" s="39"/>
      <c r="D72" s="40"/>
      <c r="E72" s="8"/>
      <c r="F72" s="41"/>
    </row>
    <row r="73" spans="1:20" ht="102" customHeight="1" x14ac:dyDescent="0.3">
      <c r="A73" s="156" t="s">
        <v>227</v>
      </c>
      <c r="B73" s="156"/>
      <c r="C73" s="94" t="s">
        <v>233</v>
      </c>
      <c r="D73" s="157" t="s">
        <v>234</v>
      </c>
      <c r="E73" s="158"/>
      <c r="F73" s="94" t="s">
        <v>235</v>
      </c>
      <c r="G73" s="159" t="s">
        <v>236</v>
      </c>
      <c r="H73" s="160"/>
      <c r="K73" s="194" t="s">
        <v>297</v>
      </c>
    </row>
    <row r="74" spans="1:20" ht="27.75" customHeight="1" x14ac:dyDescent="0.3">
      <c r="A74" s="148">
        <f>'1-Infos demandeur'!B1</f>
        <v>0</v>
      </c>
      <c r="B74" s="149"/>
      <c r="C74" s="49"/>
      <c r="D74" s="150"/>
      <c r="E74" s="150"/>
      <c r="F74" s="49"/>
      <c r="G74" s="151" t="str">
        <f>IF(AND(C74="Oui",F74="Oui"),ROUND(DSUM($A$33:$H$53,"Montant",K73:K74)*6.3%,2),"")</f>
        <v/>
      </c>
      <c r="H74" s="152"/>
      <c r="K74" s="114">
        <f>A74</f>
        <v>0</v>
      </c>
      <c r="L74" s="195" t="s">
        <v>297</v>
      </c>
    </row>
    <row r="75" spans="1:20" ht="27.75" customHeight="1" x14ac:dyDescent="0.3">
      <c r="A75" s="148" t="str">
        <f>IF('3-Partenaires'!B9&lt;&gt;"",'3-Partenaires'!B9,"")</f>
        <v/>
      </c>
      <c r="B75" s="149"/>
      <c r="C75" s="49"/>
      <c r="D75" s="150"/>
      <c r="E75" s="150"/>
      <c r="F75" s="49"/>
      <c r="G75" s="151" t="str">
        <f>IF(AND(C75="Oui",F75="Oui"),ROUND(DSUM($A$33:$H$53,"Montant",L74:L75)*6.3%,2),"")</f>
        <v/>
      </c>
      <c r="H75" s="152"/>
      <c r="L75" s="36" t="str">
        <f>A75</f>
        <v/>
      </c>
      <c r="M75" s="195" t="s">
        <v>297</v>
      </c>
    </row>
    <row r="76" spans="1:20" ht="27.75" customHeight="1" x14ac:dyDescent="0.3">
      <c r="A76" s="148" t="str">
        <f>IF('3-Partenaires'!B10&lt;&gt;"",'3-Partenaires'!B10,"")</f>
        <v/>
      </c>
      <c r="B76" s="149"/>
      <c r="C76" s="49"/>
      <c r="D76" s="150"/>
      <c r="E76" s="150"/>
      <c r="F76" s="49"/>
      <c r="G76" s="151" t="str">
        <f>IF(AND(C76="Oui",F76="Oui"),ROUND(DSUM($A$33:$H$53,"Montant",M75:M76)*6.3%,2),"")</f>
        <v/>
      </c>
      <c r="H76" s="152"/>
      <c r="M76" s="36" t="str">
        <f>A76</f>
        <v/>
      </c>
      <c r="N76" s="195" t="s">
        <v>297</v>
      </c>
    </row>
    <row r="77" spans="1:20" ht="27.75" customHeight="1" x14ac:dyDescent="0.3">
      <c r="A77" s="148" t="str">
        <f>IF('3-Partenaires'!B11&lt;&gt;"",'3-Partenaires'!B11,"")</f>
        <v/>
      </c>
      <c r="B77" s="149"/>
      <c r="C77" s="49"/>
      <c r="D77" s="150"/>
      <c r="E77" s="150"/>
      <c r="F77" s="49"/>
      <c r="G77" s="151" t="str">
        <f>IF(AND(C77="Oui",F77="Oui"),ROUND(DSUM($A$33:$H$53,"Montant",N76:N77)*6.3%,2),"")</f>
        <v/>
      </c>
      <c r="H77" s="152"/>
      <c r="N77" s="36" t="str">
        <f>A77</f>
        <v/>
      </c>
      <c r="O77" s="195" t="s">
        <v>297</v>
      </c>
    </row>
    <row r="78" spans="1:20" ht="27.75" customHeight="1" x14ac:dyDescent="0.3">
      <c r="A78" s="148" t="str">
        <f>IF('3-Partenaires'!B12&lt;&gt;"",'3-Partenaires'!B12,"")</f>
        <v/>
      </c>
      <c r="B78" s="149"/>
      <c r="C78" s="49"/>
      <c r="D78" s="150"/>
      <c r="E78" s="150"/>
      <c r="F78" s="49"/>
      <c r="G78" s="151" t="str">
        <f>IF(AND(C78="Oui",F78="Oui"),ROUND(DSUM($A$33:$H$53,"Montant",O77:O78)*6.3%,2),"")</f>
        <v/>
      </c>
      <c r="H78" s="152"/>
      <c r="O78" s="36" t="str">
        <f>A78</f>
        <v/>
      </c>
      <c r="P78" s="195" t="s">
        <v>297</v>
      </c>
    </row>
    <row r="79" spans="1:20" ht="27.75" customHeight="1" x14ac:dyDescent="0.3">
      <c r="A79" s="148" t="str">
        <f>IF('3-Partenaires'!B13&lt;&gt;"",'3-Partenaires'!B13,"")</f>
        <v/>
      </c>
      <c r="B79" s="149"/>
      <c r="C79" s="49"/>
      <c r="D79" s="150"/>
      <c r="E79" s="150"/>
      <c r="F79" s="49"/>
      <c r="G79" s="151" t="str">
        <f>IF(AND(C79="Oui",F79="Oui"),ROUND(DSUM($A$33:$H$53,"Montant",P78:P79)*6.3%,2),"")</f>
        <v/>
      </c>
      <c r="H79" s="152"/>
      <c r="P79" s="36" t="str">
        <f>A79</f>
        <v/>
      </c>
      <c r="Q79" s="195" t="s">
        <v>297</v>
      </c>
    </row>
    <row r="80" spans="1:20" ht="27.75" customHeight="1" x14ac:dyDescent="0.3">
      <c r="A80" s="148" t="str">
        <f>IF('3-Partenaires'!B14&lt;&gt;"",'3-Partenaires'!B14,"")</f>
        <v/>
      </c>
      <c r="B80" s="149"/>
      <c r="C80" s="49"/>
      <c r="D80" s="150"/>
      <c r="E80" s="150"/>
      <c r="F80" s="49"/>
      <c r="G80" s="151" t="str">
        <f>IF(AND(C80="Oui",F80="Oui"),ROUND(DSUM($A$33:$H$53,"Montant",Q79:Q80)*6.3%,2),"")</f>
        <v/>
      </c>
      <c r="H80" s="152"/>
      <c r="Q80" s="36" t="str">
        <f>A80</f>
        <v/>
      </c>
      <c r="R80" s="195" t="s">
        <v>297</v>
      </c>
    </row>
    <row r="81" spans="1:20" ht="27.75" customHeight="1" x14ac:dyDescent="0.3">
      <c r="A81" s="148" t="str">
        <f>IF('3-Partenaires'!B15&lt;&gt;"",'3-Partenaires'!B15,"")</f>
        <v/>
      </c>
      <c r="B81" s="149"/>
      <c r="C81" s="49"/>
      <c r="D81" s="150"/>
      <c r="E81" s="150"/>
      <c r="F81" s="49"/>
      <c r="G81" s="151" t="str">
        <f>IF(AND(C81="Oui",F81="Oui"),ROUND(DSUM($A$33:$H$53,"Montant",R80:R81)*6.3%,2),"")</f>
        <v/>
      </c>
      <c r="H81" s="152"/>
      <c r="R81" s="36" t="str">
        <f>A81</f>
        <v/>
      </c>
      <c r="S81" s="195" t="s">
        <v>297</v>
      </c>
    </row>
    <row r="82" spans="1:20" ht="27.75" customHeight="1" x14ac:dyDescent="0.3">
      <c r="A82" s="148" t="str">
        <f>IF('3-Partenaires'!B16&lt;&gt;"",'3-Partenaires'!B16,"")</f>
        <v/>
      </c>
      <c r="B82" s="149"/>
      <c r="C82" s="49"/>
      <c r="D82" s="150"/>
      <c r="E82" s="150"/>
      <c r="F82" s="49"/>
      <c r="G82" s="151" t="str">
        <f>IF(AND(C82="Oui",F82="Oui"),ROUND(DSUM($A$33:$H$53,"Montant",S81:S82)*6.3%,2),"")</f>
        <v/>
      </c>
      <c r="H82" s="152"/>
      <c r="S82" s="36" t="str">
        <f>A82</f>
        <v/>
      </c>
      <c r="T82" s="195" t="s">
        <v>297</v>
      </c>
    </row>
    <row r="83" spans="1:20" ht="27.75" customHeight="1" x14ac:dyDescent="0.3">
      <c r="A83" s="148" t="str">
        <f>IF('3-Partenaires'!B17&lt;&gt;"",'3-Partenaires'!B17,"")</f>
        <v/>
      </c>
      <c r="B83" s="149"/>
      <c r="C83" s="49"/>
      <c r="D83" s="150"/>
      <c r="E83" s="150"/>
      <c r="F83" s="49"/>
      <c r="G83" s="151" t="str">
        <f>IF(AND(C83="Oui",F83="Oui"),ROUND(DSUM($A$33:$H$53,"Montant",T82:T83)*6.3%,2),"")</f>
        <v/>
      </c>
      <c r="H83" s="152"/>
      <c r="T83" s="36" t="str">
        <f>A83</f>
        <v/>
      </c>
    </row>
    <row r="84" spans="1:20" s="44" customFormat="1" ht="48" customHeight="1" x14ac:dyDescent="0.3">
      <c r="A84" s="153" t="s">
        <v>211</v>
      </c>
      <c r="B84" s="154"/>
      <c r="C84" s="154"/>
      <c r="D84" s="154"/>
      <c r="E84" s="154"/>
      <c r="F84" s="154"/>
      <c r="G84" s="155">
        <f>SUM(G74:H83)</f>
        <v>0</v>
      </c>
      <c r="H84" s="155"/>
      <c r="I84" s="36"/>
      <c r="J84" s="36"/>
    </row>
    <row r="85" spans="1:20" ht="18" x14ac:dyDescent="0.4">
      <c r="A85" s="64"/>
      <c r="B85" s="39"/>
      <c r="C85" s="39"/>
      <c r="D85" s="40"/>
      <c r="E85" s="8"/>
      <c r="F85" s="41"/>
    </row>
    <row r="88" spans="1:20" ht="51.75" customHeight="1" x14ac:dyDescent="0.3">
      <c r="A88" s="171" t="s">
        <v>273</v>
      </c>
      <c r="B88" s="171"/>
      <c r="C88" s="171"/>
      <c r="D88" s="171"/>
      <c r="E88" s="171"/>
      <c r="F88" s="171"/>
      <c r="G88" s="172">
        <f>I29+G54+G69+G84</f>
        <v>0</v>
      </c>
      <c r="H88" s="172"/>
    </row>
    <row r="89" spans="1:20" ht="15.5" x14ac:dyDescent="0.35">
      <c r="A89" s="67"/>
      <c r="B89" s="67"/>
      <c r="C89" s="67"/>
      <c r="D89" s="67"/>
      <c r="E89" s="67"/>
      <c r="F89" s="67"/>
      <c r="G89" s="67"/>
      <c r="H89" s="67"/>
      <c r="I89" s="67"/>
      <c r="J89" s="67"/>
    </row>
    <row r="111" spans="1:10" ht="15.5" x14ac:dyDescent="0.35">
      <c r="A111" s="67"/>
      <c r="B111" s="67"/>
      <c r="C111" s="67"/>
      <c r="D111" s="67"/>
      <c r="E111" s="67"/>
      <c r="F111" s="67"/>
      <c r="G111" s="67"/>
      <c r="H111" s="67"/>
      <c r="I111" s="67"/>
      <c r="J111" s="67"/>
    </row>
  </sheetData>
  <sheetProtection algorithmName="SHA-512" hashValue="cchV1jB2JO4GDErfOnJj7AhDuhvtl3uT3eambBDF7Fke+OSO8lY1yI0O4kb5yVX3PlGVeioRVkvqakadzZj6Gg==" saltValue="ymFEC1NDUgN/WEwvnSFJIg==" spinCount="100000" sheet="1" formatRows="0"/>
  <mergeCells count="103">
    <mergeCell ref="A59:B59"/>
    <mergeCell ref="G59:H59"/>
    <mergeCell ref="A63:B63"/>
    <mergeCell ref="G63:H63"/>
    <mergeCell ref="A88:F88"/>
    <mergeCell ref="G88:H88"/>
    <mergeCell ref="A69:F69"/>
    <mergeCell ref="G69:H69"/>
    <mergeCell ref="A66:B66"/>
    <mergeCell ref="G66:H66"/>
    <mergeCell ref="A67:B67"/>
    <mergeCell ref="G67:H67"/>
    <mergeCell ref="A68:B68"/>
    <mergeCell ref="G68:H68"/>
    <mergeCell ref="D66:E66"/>
    <mergeCell ref="G60:H60"/>
    <mergeCell ref="A61:B61"/>
    <mergeCell ref="G61:H61"/>
    <mergeCell ref="A62:B62"/>
    <mergeCell ref="G62:H62"/>
    <mergeCell ref="A64:B64"/>
    <mergeCell ref="G64:H64"/>
    <mergeCell ref="A65:B65"/>
    <mergeCell ref="G65:H65"/>
    <mergeCell ref="G37:H37"/>
    <mergeCell ref="G38:H38"/>
    <mergeCell ref="G39:H39"/>
    <mergeCell ref="G40:H40"/>
    <mergeCell ref="G41:H41"/>
    <mergeCell ref="G42:H42"/>
    <mergeCell ref="G43:H43"/>
    <mergeCell ref="A54:F54"/>
    <mergeCell ref="G54:H54"/>
    <mergeCell ref="G36:H36"/>
    <mergeCell ref="A1:B1"/>
    <mergeCell ref="A2:B2"/>
    <mergeCell ref="A4:B4"/>
    <mergeCell ref="G33:H33"/>
    <mergeCell ref="G34:H34"/>
    <mergeCell ref="G35:H35"/>
    <mergeCell ref="C1:H1"/>
    <mergeCell ref="C2:H2"/>
    <mergeCell ref="A29:H29"/>
    <mergeCell ref="C4:G4"/>
    <mergeCell ref="C5:H5"/>
    <mergeCell ref="D76:E76"/>
    <mergeCell ref="G76:H76"/>
    <mergeCell ref="A77:B77"/>
    <mergeCell ref="D77:E77"/>
    <mergeCell ref="G77:H77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D58:E58"/>
    <mergeCell ref="D59:E59"/>
    <mergeCell ref="D60:E60"/>
    <mergeCell ref="D61:E61"/>
    <mergeCell ref="D62:E62"/>
    <mergeCell ref="D63:E63"/>
    <mergeCell ref="D64:E64"/>
    <mergeCell ref="A58:B58"/>
    <mergeCell ref="G58:H58"/>
    <mergeCell ref="A60:B60"/>
    <mergeCell ref="D67:E67"/>
    <mergeCell ref="D68:E68"/>
    <mergeCell ref="A73:B73"/>
    <mergeCell ref="D73:E73"/>
    <mergeCell ref="G73:H73"/>
    <mergeCell ref="A74:B74"/>
    <mergeCell ref="D74:E74"/>
    <mergeCell ref="G74:H74"/>
    <mergeCell ref="D65:E65"/>
    <mergeCell ref="A75:B75"/>
    <mergeCell ref="D75:E75"/>
    <mergeCell ref="G75:H75"/>
    <mergeCell ref="A84:F84"/>
    <mergeCell ref="G84:H84"/>
    <mergeCell ref="A78:B78"/>
    <mergeCell ref="D78:E78"/>
    <mergeCell ref="G78:H78"/>
    <mergeCell ref="A79:B79"/>
    <mergeCell ref="D79:E79"/>
    <mergeCell ref="G79:H79"/>
    <mergeCell ref="A80:B80"/>
    <mergeCell ref="D80:E80"/>
    <mergeCell ref="G80:H80"/>
    <mergeCell ref="A81:B81"/>
    <mergeCell ref="D81:E81"/>
    <mergeCell ref="G81:H81"/>
    <mergeCell ref="A82:B82"/>
    <mergeCell ref="D82:E82"/>
    <mergeCell ref="G82:H82"/>
    <mergeCell ref="A83:B83"/>
    <mergeCell ref="D83:E83"/>
    <mergeCell ref="G83:H83"/>
    <mergeCell ref="A76:B76"/>
  </mergeCells>
  <dataValidations xWindow="780" yWindow="753" count="2">
    <dataValidation type="decimal" allowBlank="1" showInputMessage="1" showErrorMessage="1" prompt="Saisir au maximum 2 chiffres après la virgule !" sqref="E34:E53" xr:uid="{45E3BA3B-750A-4387-8B15-A5B5D5D5E3C1}">
      <formula1>0</formula1>
      <formula2>11249</formula2>
    </dataValidation>
    <dataValidation allowBlank="1" showInputMessage="1" showErrorMessage="1" prompt="Saisir au maximum_x000a_2 chiffres après la virgule !" sqref="F34:F53" xr:uid="{4F09CEF0-872D-4628-9DB7-8049A009CF59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780" yWindow="753" count="3">
        <x14:dataValidation type="list" allowBlank="1" showInputMessage="1" showErrorMessage="1" xr:uid="{F91CA969-8183-473F-899F-A460BDC0D40C}">
          <x14:formula1>
            <xm:f>listes!$A$1:$A$2</xm:f>
          </x14:formula1>
          <xm:sqref>C59:C68 F59:F68 C74:C83 F74:F83</xm:sqref>
        </x14:dataValidation>
        <x14:dataValidation type="list" allowBlank="1" showInputMessage="1" showErrorMessage="1" xr:uid="{E7BC8C15-67FE-41A8-98A6-D247EEA8CE06}">
          <x14:formula1>
            <xm:f>'3-Partenaires'!$B$8:$B$17</xm:f>
          </x14:formula1>
          <xm:sqref>C9:C28 B34:B53</xm:sqref>
        </x14:dataValidation>
        <x14:dataValidation type="list" allowBlank="1" showInputMessage="1" showErrorMessage="1" xr:uid="{2D1C6F50-D6DF-4182-8E13-29C045EA625D}">
          <x14:formula1>
            <xm:f>listes!$A$8:$A$9</xm:f>
          </x14:formula1>
          <xm:sqref>B9:B28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M25"/>
  <sheetViews>
    <sheetView zoomScale="55" zoomScaleNormal="55" workbookViewId="0">
      <selection activeCell="H6" sqref="H6"/>
    </sheetView>
  </sheetViews>
  <sheetFormatPr baseColWidth="10" defaultColWidth="11.453125" defaultRowHeight="15.5" x14ac:dyDescent="0.35"/>
  <cols>
    <col min="1" max="1" width="7.7265625" style="82" customWidth="1"/>
    <col min="2" max="2" width="27.1796875" style="82" customWidth="1"/>
    <col min="3" max="3" width="72.54296875" style="82" customWidth="1"/>
    <col min="4" max="4" width="7.7265625" style="82" customWidth="1"/>
    <col min="5" max="5" width="26.1796875" style="82" customWidth="1"/>
    <col min="6" max="6" width="23.81640625" style="82" customWidth="1"/>
    <col min="7" max="7" width="7.7265625" style="82" customWidth="1"/>
    <col min="8" max="8" width="26.453125" style="82" customWidth="1"/>
    <col min="9" max="9" width="26.1796875" style="82" customWidth="1"/>
    <col min="10" max="10" width="7.7265625" style="82" customWidth="1"/>
    <col min="11" max="11" width="24.453125" style="82" customWidth="1"/>
    <col min="12" max="12" width="23.81640625" style="82" customWidth="1"/>
    <col min="13" max="13" width="92.453125" style="82" customWidth="1"/>
    <col min="14" max="16384" width="11.453125" style="82"/>
  </cols>
  <sheetData>
    <row r="1" spans="1:13" ht="18" customHeight="1" x14ac:dyDescent="0.35">
      <c r="A1" s="156" t="s">
        <v>12</v>
      </c>
      <c r="B1" s="156"/>
      <c r="C1" s="156"/>
      <c r="D1" s="181">
        <f>'1-Infos demandeur'!B1</f>
        <v>0</v>
      </c>
      <c r="E1" s="182"/>
      <c r="F1" s="182"/>
      <c r="G1" s="182"/>
      <c r="H1" s="182"/>
      <c r="I1" s="182"/>
      <c r="J1" s="182"/>
      <c r="K1" s="182"/>
      <c r="L1" s="182"/>
      <c r="M1" s="183"/>
    </row>
    <row r="2" spans="1:13" ht="18" customHeight="1" x14ac:dyDescent="0.35">
      <c r="A2" s="156" t="s">
        <v>14</v>
      </c>
      <c r="B2" s="156"/>
      <c r="C2" s="156"/>
      <c r="D2" s="181">
        <f>'1-Infos demandeur'!B2</f>
        <v>0</v>
      </c>
      <c r="E2" s="182"/>
      <c r="F2" s="182"/>
      <c r="G2" s="182"/>
      <c r="H2" s="182"/>
      <c r="I2" s="182"/>
      <c r="J2" s="182"/>
      <c r="K2" s="182"/>
      <c r="L2" s="182"/>
      <c r="M2" s="183"/>
    </row>
    <row r="3" spans="1:13" ht="75.75" customHeight="1" x14ac:dyDescent="0.35">
      <c r="A3" s="175" t="s">
        <v>190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4" spans="1:13" ht="39.75" customHeight="1" x14ac:dyDescent="0.35">
      <c r="A4" s="176" t="s">
        <v>8</v>
      </c>
      <c r="B4" s="176" t="s">
        <v>241</v>
      </c>
      <c r="C4" s="178" t="s">
        <v>9</v>
      </c>
      <c r="D4" s="156" t="s">
        <v>129</v>
      </c>
      <c r="E4" s="156"/>
      <c r="F4" s="156"/>
      <c r="G4" s="157" t="s">
        <v>257</v>
      </c>
      <c r="H4" s="180"/>
      <c r="I4" s="158"/>
      <c r="J4" s="157" t="s">
        <v>258</v>
      </c>
      <c r="K4" s="180"/>
      <c r="L4" s="158"/>
      <c r="M4" s="173" t="s">
        <v>95</v>
      </c>
    </row>
    <row r="5" spans="1:13" ht="36" customHeight="1" x14ac:dyDescent="0.35">
      <c r="A5" s="177"/>
      <c r="B5" s="177"/>
      <c r="C5" s="179"/>
      <c r="D5" s="70" t="s">
        <v>8</v>
      </c>
      <c r="E5" s="70" t="s">
        <v>10</v>
      </c>
      <c r="F5" s="70" t="s">
        <v>240</v>
      </c>
      <c r="G5" s="70" t="s">
        <v>8</v>
      </c>
      <c r="H5" s="70" t="s">
        <v>10</v>
      </c>
      <c r="I5" s="70" t="s">
        <v>240</v>
      </c>
      <c r="J5" s="70" t="s">
        <v>8</v>
      </c>
      <c r="K5" s="70" t="s">
        <v>10</v>
      </c>
      <c r="L5" s="70" t="s">
        <v>240</v>
      </c>
      <c r="M5" s="174"/>
    </row>
    <row r="6" spans="1:13" ht="45" customHeight="1" x14ac:dyDescent="0.35">
      <c r="A6" s="71">
        <v>1</v>
      </c>
      <c r="B6" s="104" t="str">
        <f>IF('4-Dépenses présentées'!C9&lt;&gt;"",'4-Dépenses présentées'!C9,"")</f>
        <v/>
      </c>
      <c r="C6" s="83" t="str">
        <f>IF('4-Dépenses présentées'!D9&lt;&gt;"",'4-Dépenses présentées'!D9,"")</f>
        <v/>
      </c>
      <c r="D6" s="83" t="s">
        <v>130</v>
      </c>
      <c r="E6" s="83" t="str">
        <f>IF('4-Dépenses présentées'!E9&lt;&gt;"",'4-Dépenses présentées'!E9,"")</f>
        <v/>
      </c>
      <c r="F6" s="60">
        <f>'4-Dépenses présentées'!I9</f>
        <v>0</v>
      </c>
      <c r="G6" s="83" t="s">
        <v>131</v>
      </c>
      <c r="H6" s="47"/>
      <c r="I6" s="47"/>
      <c r="J6" s="83" t="s">
        <v>132</v>
      </c>
      <c r="K6" s="47"/>
      <c r="L6" s="47"/>
      <c r="M6" s="48"/>
    </row>
    <row r="7" spans="1:13" ht="45" customHeight="1" x14ac:dyDescent="0.35">
      <c r="A7" s="71">
        <v>2</v>
      </c>
      <c r="B7" s="104" t="str">
        <f>IF('4-Dépenses présentées'!C10&lt;&gt;"",'4-Dépenses présentées'!C10,"")</f>
        <v/>
      </c>
      <c r="C7" s="83" t="str">
        <f>IF('4-Dépenses présentées'!D10&lt;&gt;"",'4-Dépenses présentées'!D10,"")</f>
        <v/>
      </c>
      <c r="D7" s="83" t="s">
        <v>133</v>
      </c>
      <c r="E7" s="83" t="str">
        <f>IF('4-Dépenses présentées'!E10&lt;&gt;"",'4-Dépenses présentées'!E10,"")</f>
        <v/>
      </c>
      <c r="F7" s="60">
        <f>'4-Dépenses présentées'!I10</f>
        <v>0</v>
      </c>
      <c r="G7" s="83" t="s">
        <v>134</v>
      </c>
      <c r="H7" s="47"/>
      <c r="I7" s="47"/>
      <c r="J7" s="83" t="s">
        <v>135</v>
      </c>
      <c r="K7" s="47"/>
      <c r="L7" s="47"/>
      <c r="M7" s="48"/>
    </row>
    <row r="8" spans="1:13" ht="45" customHeight="1" x14ac:dyDescent="0.35">
      <c r="A8" s="71">
        <v>3</v>
      </c>
      <c r="B8" s="104" t="str">
        <f>IF('4-Dépenses présentées'!C11&lt;&gt;"",'4-Dépenses présentées'!C11,"")</f>
        <v/>
      </c>
      <c r="C8" s="83" t="str">
        <f>IF('4-Dépenses présentées'!D11&lt;&gt;"",'4-Dépenses présentées'!D11,"")</f>
        <v/>
      </c>
      <c r="D8" s="83" t="s">
        <v>136</v>
      </c>
      <c r="E8" s="83" t="str">
        <f>IF('4-Dépenses présentées'!E11&lt;&gt;"",'4-Dépenses présentées'!E11,"")</f>
        <v/>
      </c>
      <c r="F8" s="60">
        <f>'4-Dépenses présentées'!I11</f>
        <v>0</v>
      </c>
      <c r="G8" s="83" t="s">
        <v>156</v>
      </c>
      <c r="H8" s="47"/>
      <c r="I8" s="47"/>
      <c r="J8" s="83" t="s">
        <v>174</v>
      </c>
      <c r="K8" s="47"/>
      <c r="L8" s="47"/>
      <c r="M8" s="49"/>
    </row>
    <row r="9" spans="1:13" ht="45" customHeight="1" x14ac:dyDescent="0.35">
      <c r="A9" s="71">
        <v>4</v>
      </c>
      <c r="B9" s="104" t="str">
        <f>IF('4-Dépenses présentées'!C12&lt;&gt;"",'4-Dépenses présentées'!C12,"")</f>
        <v/>
      </c>
      <c r="C9" s="83" t="str">
        <f>IF('4-Dépenses présentées'!D12&lt;&gt;"",'4-Dépenses présentées'!D12,"")</f>
        <v/>
      </c>
      <c r="D9" s="83" t="s">
        <v>137</v>
      </c>
      <c r="E9" s="83" t="str">
        <f>IF('4-Dépenses présentées'!E12&lt;&gt;"",'4-Dépenses présentées'!E12,"")</f>
        <v/>
      </c>
      <c r="F9" s="60">
        <f>'4-Dépenses présentées'!I12</f>
        <v>0</v>
      </c>
      <c r="G9" s="83" t="s">
        <v>157</v>
      </c>
      <c r="H9" s="47"/>
      <c r="I9" s="47"/>
      <c r="J9" s="83" t="s">
        <v>175</v>
      </c>
      <c r="K9" s="47"/>
      <c r="L9" s="47"/>
      <c r="M9" s="49"/>
    </row>
    <row r="10" spans="1:13" ht="45" customHeight="1" x14ac:dyDescent="0.35">
      <c r="A10" s="71">
        <v>5</v>
      </c>
      <c r="B10" s="104" t="str">
        <f>IF('4-Dépenses présentées'!C13&lt;&gt;"",'4-Dépenses présentées'!C13,"")</f>
        <v/>
      </c>
      <c r="C10" s="83" t="str">
        <f>IF('4-Dépenses présentées'!D13&lt;&gt;"",'4-Dépenses présentées'!D13,"")</f>
        <v/>
      </c>
      <c r="D10" s="83" t="s">
        <v>138</v>
      </c>
      <c r="E10" s="83" t="str">
        <f>IF('4-Dépenses présentées'!E13&lt;&gt;"",'4-Dépenses présentées'!E13,"")</f>
        <v/>
      </c>
      <c r="F10" s="60">
        <f>'4-Dépenses présentées'!I13</f>
        <v>0</v>
      </c>
      <c r="G10" s="83" t="s">
        <v>158</v>
      </c>
      <c r="H10" s="47"/>
      <c r="I10" s="47"/>
      <c r="J10" s="83" t="s">
        <v>176</v>
      </c>
      <c r="K10" s="47"/>
      <c r="L10" s="47"/>
      <c r="M10" s="49"/>
    </row>
    <row r="11" spans="1:13" ht="45" customHeight="1" x14ac:dyDescent="0.35">
      <c r="A11" s="71">
        <v>6</v>
      </c>
      <c r="B11" s="104" t="str">
        <f>IF('4-Dépenses présentées'!C14&lt;&gt;"",'4-Dépenses présentées'!C14,"")</f>
        <v/>
      </c>
      <c r="C11" s="83" t="str">
        <f>IF('4-Dépenses présentées'!D14&lt;&gt;"",'4-Dépenses présentées'!D14,"")</f>
        <v/>
      </c>
      <c r="D11" s="83" t="s">
        <v>139</v>
      </c>
      <c r="E11" s="83" t="str">
        <f>IF('4-Dépenses présentées'!E14&lt;&gt;"",'4-Dépenses présentées'!E14,"")</f>
        <v/>
      </c>
      <c r="F11" s="60">
        <f>'4-Dépenses présentées'!I14</f>
        <v>0</v>
      </c>
      <c r="G11" s="83" t="s">
        <v>159</v>
      </c>
      <c r="H11" s="47"/>
      <c r="I11" s="47"/>
      <c r="J11" s="83" t="s">
        <v>165</v>
      </c>
      <c r="K11" s="47"/>
      <c r="L11" s="47"/>
      <c r="M11" s="49"/>
    </row>
    <row r="12" spans="1:13" ht="45" customHeight="1" x14ac:dyDescent="0.35">
      <c r="A12" s="71">
        <v>7</v>
      </c>
      <c r="B12" s="104" t="str">
        <f>IF('4-Dépenses présentées'!C15&lt;&gt;"",'4-Dépenses présentées'!C15,"")</f>
        <v/>
      </c>
      <c r="C12" s="83" t="str">
        <f>IF('4-Dépenses présentées'!D15&lt;&gt;"",'4-Dépenses présentées'!D15,"")</f>
        <v/>
      </c>
      <c r="D12" s="83" t="s">
        <v>140</v>
      </c>
      <c r="E12" s="83" t="str">
        <f>IF('4-Dépenses présentées'!E15&lt;&gt;"",'4-Dépenses présentées'!E15,"")</f>
        <v/>
      </c>
      <c r="F12" s="60">
        <f>'4-Dépenses présentées'!I15</f>
        <v>0</v>
      </c>
      <c r="G12" s="83" t="s">
        <v>160</v>
      </c>
      <c r="H12" s="47"/>
      <c r="I12" s="47"/>
      <c r="J12" s="83" t="s">
        <v>177</v>
      </c>
      <c r="K12" s="47"/>
      <c r="L12" s="47"/>
      <c r="M12" s="49"/>
    </row>
    <row r="13" spans="1:13" ht="45" customHeight="1" x14ac:dyDescent="0.35">
      <c r="A13" s="71">
        <v>8</v>
      </c>
      <c r="B13" s="104" t="str">
        <f>IF('4-Dépenses présentées'!C16&lt;&gt;"",'4-Dépenses présentées'!C16,"")</f>
        <v/>
      </c>
      <c r="C13" s="83" t="str">
        <f>IF('4-Dépenses présentées'!D16&lt;&gt;"",'4-Dépenses présentées'!D16,"")</f>
        <v/>
      </c>
      <c r="D13" s="83" t="s">
        <v>141</v>
      </c>
      <c r="E13" s="83" t="str">
        <f>IF('4-Dépenses présentées'!E16&lt;&gt;"",'4-Dépenses présentées'!E16,"")</f>
        <v/>
      </c>
      <c r="F13" s="60">
        <f>'4-Dépenses présentées'!I16</f>
        <v>0</v>
      </c>
      <c r="G13" s="83" t="s">
        <v>161</v>
      </c>
      <c r="H13" s="47"/>
      <c r="I13" s="47"/>
      <c r="J13" s="83" t="s">
        <v>178</v>
      </c>
      <c r="K13" s="47"/>
      <c r="L13" s="47"/>
      <c r="M13" s="49"/>
    </row>
    <row r="14" spans="1:13" ht="45" customHeight="1" x14ac:dyDescent="0.35">
      <c r="A14" s="71">
        <v>9</v>
      </c>
      <c r="B14" s="104" t="str">
        <f>IF('4-Dépenses présentées'!C17&lt;&gt;"",'4-Dépenses présentées'!C17,"")</f>
        <v/>
      </c>
      <c r="C14" s="83" t="str">
        <f>IF('4-Dépenses présentées'!D17&lt;&gt;"",'4-Dépenses présentées'!D17,"")</f>
        <v/>
      </c>
      <c r="D14" s="83" t="s">
        <v>142</v>
      </c>
      <c r="E14" s="83" t="str">
        <f>IF('4-Dépenses présentées'!E17&lt;&gt;"",'4-Dépenses présentées'!E17,"")</f>
        <v/>
      </c>
      <c r="F14" s="60">
        <f>'4-Dépenses présentées'!I17</f>
        <v>0</v>
      </c>
      <c r="G14" s="83" t="s">
        <v>162</v>
      </c>
      <c r="H14" s="47"/>
      <c r="I14" s="47"/>
      <c r="J14" s="83" t="s">
        <v>179</v>
      </c>
      <c r="K14" s="47"/>
      <c r="L14" s="47"/>
      <c r="M14" s="47"/>
    </row>
    <row r="15" spans="1:13" ht="45" customHeight="1" x14ac:dyDescent="0.35">
      <c r="A15" s="71">
        <v>10</v>
      </c>
      <c r="B15" s="104" t="str">
        <f>IF('4-Dépenses présentées'!C18&lt;&gt;"",'4-Dépenses présentées'!C18,"")</f>
        <v/>
      </c>
      <c r="C15" s="83" t="str">
        <f>IF('4-Dépenses présentées'!D18&lt;&gt;"",'4-Dépenses présentées'!D18,"")</f>
        <v/>
      </c>
      <c r="D15" s="83" t="s">
        <v>143</v>
      </c>
      <c r="E15" s="83" t="str">
        <f>IF('4-Dépenses présentées'!E18&lt;&gt;"",'4-Dépenses présentées'!E18,"")</f>
        <v/>
      </c>
      <c r="F15" s="60">
        <f>'4-Dépenses présentées'!I18</f>
        <v>0</v>
      </c>
      <c r="G15" s="83" t="s">
        <v>163</v>
      </c>
      <c r="H15" s="47"/>
      <c r="I15" s="47"/>
      <c r="J15" s="83" t="s">
        <v>180</v>
      </c>
      <c r="K15" s="47"/>
      <c r="L15" s="47"/>
      <c r="M15" s="49"/>
    </row>
    <row r="16" spans="1:13" ht="45" customHeight="1" x14ac:dyDescent="0.35">
      <c r="A16" s="71">
        <v>11</v>
      </c>
      <c r="B16" s="104" t="str">
        <f>IF('4-Dépenses présentées'!C19&lt;&gt;"",'4-Dépenses présentées'!C19,"")</f>
        <v/>
      </c>
      <c r="C16" s="83" t="str">
        <f>IF('4-Dépenses présentées'!D19&lt;&gt;"",'4-Dépenses présentées'!D19,"")</f>
        <v/>
      </c>
      <c r="D16" s="83" t="s">
        <v>144</v>
      </c>
      <c r="E16" s="83" t="str">
        <f>IF('4-Dépenses présentées'!E19&lt;&gt;"",'4-Dépenses présentées'!E19,"")</f>
        <v/>
      </c>
      <c r="F16" s="60">
        <f>'4-Dépenses présentées'!I19</f>
        <v>0</v>
      </c>
      <c r="G16" s="83" t="s">
        <v>164</v>
      </c>
      <c r="H16" s="47"/>
      <c r="I16" s="47"/>
      <c r="J16" s="83" t="s">
        <v>181</v>
      </c>
      <c r="K16" s="47"/>
      <c r="L16" s="47"/>
      <c r="M16" s="49"/>
    </row>
    <row r="17" spans="1:13" ht="45" customHeight="1" x14ac:dyDescent="0.35">
      <c r="A17" s="71">
        <v>12</v>
      </c>
      <c r="B17" s="104" t="str">
        <f>IF('4-Dépenses présentées'!C20&lt;&gt;"",'4-Dépenses présentées'!C20,"")</f>
        <v/>
      </c>
      <c r="C17" s="83" t="str">
        <f>IF('4-Dépenses présentées'!D20&lt;&gt;"",'4-Dépenses présentées'!D20,"")</f>
        <v/>
      </c>
      <c r="D17" s="83" t="s">
        <v>145</v>
      </c>
      <c r="E17" s="83" t="str">
        <f>IF('4-Dépenses présentées'!E20&lt;&gt;"",'4-Dépenses présentées'!E20,"")</f>
        <v/>
      </c>
      <c r="F17" s="60">
        <f>'4-Dépenses présentées'!I20</f>
        <v>0</v>
      </c>
      <c r="G17" s="83" t="s">
        <v>166</v>
      </c>
      <c r="H17" s="47"/>
      <c r="I17" s="47"/>
      <c r="J17" s="83" t="s">
        <v>182</v>
      </c>
      <c r="K17" s="47"/>
      <c r="L17" s="47"/>
      <c r="M17" s="49"/>
    </row>
    <row r="18" spans="1:13" ht="45" customHeight="1" x14ac:dyDescent="0.35">
      <c r="A18" s="71">
        <v>13</v>
      </c>
      <c r="B18" s="104" t="str">
        <f>IF('4-Dépenses présentées'!C21&lt;&gt;"",'4-Dépenses présentées'!C21,"")</f>
        <v/>
      </c>
      <c r="C18" s="83" t="str">
        <f>IF('4-Dépenses présentées'!D21&lt;&gt;"",'4-Dépenses présentées'!D21,"")</f>
        <v/>
      </c>
      <c r="D18" s="83" t="s">
        <v>146</v>
      </c>
      <c r="E18" s="83" t="str">
        <f>IF('4-Dépenses présentées'!E21&lt;&gt;"",'4-Dépenses présentées'!E21,"")</f>
        <v/>
      </c>
      <c r="F18" s="60">
        <f>'4-Dépenses présentées'!I21</f>
        <v>0</v>
      </c>
      <c r="G18" s="83" t="s">
        <v>167</v>
      </c>
      <c r="H18" s="47"/>
      <c r="I18" s="47"/>
      <c r="J18" s="83" t="s">
        <v>183</v>
      </c>
      <c r="K18" s="47"/>
      <c r="L18" s="47"/>
      <c r="M18" s="49"/>
    </row>
    <row r="19" spans="1:13" ht="45" customHeight="1" x14ac:dyDescent="0.35">
      <c r="A19" s="71">
        <v>14</v>
      </c>
      <c r="B19" s="104" t="str">
        <f>IF('4-Dépenses présentées'!C22&lt;&gt;"",'4-Dépenses présentées'!C22,"")</f>
        <v/>
      </c>
      <c r="C19" s="83" t="str">
        <f>IF('4-Dépenses présentées'!D22&lt;&gt;"",'4-Dépenses présentées'!D22,"")</f>
        <v/>
      </c>
      <c r="D19" s="83" t="s">
        <v>147</v>
      </c>
      <c r="E19" s="83" t="str">
        <f>IF('4-Dépenses présentées'!E22&lt;&gt;"",'4-Dépenses présentées'!E22,"")</f>
        <v/>
      </c>
      <c r="F19" s="60">
        <f>'4-Dépenses présentées'!I22</f>
        <v>0</v>
      </c>
      <c r="G19" s="83" t="s">
        <v>168</v>
      </c>
      <c r="H19" s="47"/>
      <c r="I19" s="47"/>
      <c r="J19" s="83" t="s">
        <v>184</v>
      </c>
      <c r="K19" s="47"/>
      <c r="L19" s="47"/>
      <c r="M19" s="49"/>
    </row>
    <row r="20" spans="1:13" ht="45" customHeight="1" x14ac:dyDescent="0.35">
      <c r="A20" s="71">
        <v>15</v>
      </c>
      <c r="B20" s="104" t="str">
        <f>IF('4-Dépenses présentées'!C23&lt;&gt;"",'4-Dépenses présentées'!C23,"")</f>
        <v/>
      </c>
      <c r="C20" s="83" t="str">
        <f>IF('4-Dépenses présentées'!D23&lt;&gt;"",'4-Dépenses présentées'!D23,"")</f>
        <v/>
      </c>
      <c r="D20" s="83" t="s">
        <v>148</v>
      </c>
      <c r="E20" s="83" t="str">
        <f>IF('4-Dépenses présentées'!E23&lt;&gt;"",'4-Dépenses présentées'!E23,"")</f>
        <v/>
      </c>
      <c r="F20" s="60">
        <f>'4-Dépenses présentées'!I23</f>
        <v>0</v>
      </c>
      <c r="G20" s="83" t="s">
        <v>169</v>
      </c>
      <c r="H20" s="47"/>
      <c r="I20" s="47"/>
      <c r="J20" s="83" t="s">
        <v>185</v>
      </c>
      <c r="K20" s="47"/>
      <c r="L20" s="47"/>
      <c r="M20" s="49"/>
    </row>
    <row r="21" spans="1:13" ht="45" customHeight="1" x14ac:dyDescent="0.35">
      <c r="A21" s="71">
        <v>16</v>
      </c>
      <c r="B21" s="104" t="str">
        <f>IF('4-Dépenses présentées'!C24&lt;&gt;"",'4-Dépenses présentées'!C24,"")</f>
        <v/>
      </c>
      <c r="C21" s="83" t="str">
        <f>IF('4-Dépenses présentées'!D24&lt;&gt;"",'4-Dépenses présentées'!D24,"")</f>
        <v/>
      </c>
      <c r="D21" s="83" t="s">
        <v>149</v>
      </c>
      <c r="E21" s="83" t="str">
        <f>IF('4-Dépenses présentées'!E24&lt;&gt;"",'4-Dépenses présentées'!E24,"")</f>
        <v/>
      </c>
      <c r="F21" s="60">
        <f>'4-Dépenses présentées'!I24</f>
        <v>0</v>
      </c>
      <c r="G21" s="83" t="s">
        <v>170</v>
      </c>
      <c r="H21" s="47"/>
      <c r="I21" s="47"/>
      <c r="J21" s="83" t="s">
        <v>186</v>
      </c>
      <c r="K21" s="47"/>
      <c r="L21" s="47"/>
      <c r="M21" s="49"/>
    </row>
    <row r="22" spans="1:13" ht="45" customHeight="1" x14ac:dyDescent="0.35">
      <c r="A22" s="71">
        <v>17</v>
      </c>
      <c r="B22" s="104" t="str">
        <f>IF('4-Dépenses présentées'!C25&lt;&gt;"",'4-Dépenses présentées'!C25,"")</f>
        <v/>
      </c>
      <c r="C22" s="83" t="str">
        <f>IF('4-Dépenses présentées'!D25&lt;&gt;"",'4-Dépenses présentées'!D25,"")</f>
        <v/>
      </c>
      <c r="D22" s="83" t="s">
        <v>150</v>
      </c>
      <c r="E22" s="83" t="str">
        <f>IF('4-Dépenses présentées'!E25&lt;&gt;"",'4-Dépenses présentées'!E25,"")</f>
        <v/>
      </c>
      <c r="F22" s="60">
        <f>'4-Dépenses présentées'!I25</f>
        <v>0</v>
      </c>
      <c r="G22" s="83" t="s">
        <v>171</v>
      </c>
      <c r="H22" s="47"/>
      <c r="I22" s="47"/>
      <c r="J22" s="83" t="s">
        <v>187</v>
      </c>
      <c r="K22" s="47"/>
      <c r="L22" s="47"/>
      <c r="M22" s="49"/>
    </row>
    <row r="23" spans="1:13" ht="45" customHeight="1" x14ac:dyDescent="0.35">
      <c r="A23" s="71">
        <v>18</v>
      </c>
      <c r="B23" s="104" t="str">
        <f>IF('4-Dépenses présentées'!C26&lt;&gt;"",'4-Dépenses présentées'!C26,"")</f>
        <v/>
      </c>
      <c r="C23" s="83" t="str">
        <f>IF('4-Dépenses présentées'!D26&lt;&gt;"",'4-Dépenses présentées'!D26,"")</f>
        <v/>
      </c>
      <c r="D23" s="83" t="s">
        <v>151</v>
      </c>
      <c r="E23" s="83" t="str">
        <f>IF('4-Dépenses présentées'!E26&lt;&gt;"",'4-Dépenses présentées'!E26,"")</f>
        <v/>
      </c>
      <c r="F23" s="60">
        <f>'4-Dépenses présentées'!I26</f>
        <v>0</v>
      </c>
      <c r="G23" s="83" t="s">
        <v>172</v>
      </c>
      <c r="H23" s="47"/>
      <c r="I23" s="47"/>
      <c r="J23" s="83" t="s">
        <v>188</v>
      </c>
      <c r="K23" s="47"/>
      <c r="L23" s="47"/>
      <c r="M23" s="49"/>
    </row>
    <row r="24" spans="1:13" ht="45" customHeight="1" x14ac:dyDescent="0.35">
      <c r="A24" s="71">
        <v>19</v>
      </c>
      <c r="B24" s="104" t="str">
        <f>IF('4-Dépenses présentées'!C27&lt;&gt;"",'4-Dépenses présentées'!C27,"")</f>
        <v/>
      </c>
      <c r="C24" s="83" t="str">
        <f>IF('4-Dépenses présentées'!D27&lt;&gt;"",'4-Dépenses présentées'!D27,"")</f>
        <v/>
      </c>
      <c r="D24" s="83" t="s">
        <v>152</v>
      </c>
      <c r="E24" s="83" t="str">
        <f>IF('4-Dépenses présentées'!E27&lt;&gt;"",'4-Dépenses présentées'!E27,"")</f>
        <v/>
      </c>
      <c r="F24" s="60">
        <f>'4-Dépenses présentées'!I27</f>
        <v>0</v>
      </c>
      <c r="G24" s="83" t="s">
        <v>173</v>
      </c>
      <c r="H24" s="47"/>
      <c r="I24" s="47"/>
      <c r="J24" s="83" t="s">
        <v>189</v>
      </c>
      <c r="K24" s="47"/>
      <c r="L24" s="47"/>
      <c r="M24" s="49"/>
    </row>
    <row r="25" spans="1:13" ht="45" customHeight="1" x14ac:dyDescent="0.35">
      <c r="A25" s="71">
        <v>20</v>
      </c>
      <c r="B25" s="104" t="str">
        <f>IF('4-Dépenses présentées'!C28&lt;&gt;"",'4-Dépenses présentées'!C28,"")</f>
        <v/>
      </c>
      <c r="C25" s="83" t="str">
        <f>IF('4-Dépenses présentées'!D28&lt;&gt;"",'4-Dépenses présentées'!D28,"")</f>
        <v/>
      </c>
      <c r="D25" s="83" t="s">
        <v>153</v>
      </c>
      <c r="E25" s="83" t="str">
        <f>IF('4-Dépenses présentées'!E28&lt;&gt;"",'4-Dépenses présentées'!E28,"")</f>
        <v/>
      </c>
      <c r="F25" s="60">
        <f>'4-Dépenses présentées'!I28</f>
        <v>0</v>
      </c>
      <c r="G25" s="83" t="s">
        <v>154</v>
      </c>
      <c r="H25" s="47"/>
      <c r="I25" s="47"/>
      <c r="J25" s="83" t="s">
        <v>155</v>
      </c>
      <c r="K25" s="47"/>
      <c r="L25" s="47"/>
      <c r="M25" s="49"/>
    </row>
  </sheetData>
  <sheetProtection algorithmName="SHA-512" hashValue="MkOpjfKiAb7h+uOaKCQdCuthaJCyFx07Crk74+JE1f9O58DE2ltZSE7hJW5wfhdh6Yk31W4y4G53kxFrvHWl1w==" saltValue="MpebxJTWUBA8B17He+4gmA==" spinCount="100000" sheet="1" formatRows="0"/>
  <mergeCells count="12">
    <mergeCell ref="M4:M5"/>
    <mergeCell ref="A1:C1"/>
    <mergeCell ref="A2:C2"/>
    <mergeCell ref="A3:M3"/>
    <mergeCell ref="A4:A5"/>
    <mergeCell ref="C4:C5"/>
    <mergeCell ref="D4:F4"/>
    <mergeCell ref="G4:I4"/>
    <mergeCell ref="J4:L4"/>
    <mergeCell ref="D1:M1"/>
    <mergeCell ref="D2:M2"/>
    <mergeCell ref="B4:B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zoomScale="90" zoomScaleNormal="90" workbookViewId="0">
      <selection activeCell="A2" sqref="A2:A6"/>
    </sheetView>
  </sheetViews>
  <sheetFormatPr baseColWidth="10" defaultRowHeight="14.5" x14ac:dyDescent="0.35"/>
  <cols>
    <col min="1" max="1" width="47.1796875" customWidth="1"/>
    <col min="2" max="2" width="13.453125" customWidth="1"/>
    <col min="3" max="3" width="28" customWidth="1"/>
    <col min="4" max="4" width="16.26953125" customWidth="1"/>
    <col min="7" max="7" width="19.81640625" customWidth="1"/>
    <col min="8" max="8" width="16.7265625" customWidth="1"/>
  </cols>
  <sheetData>
    <row r="1" spans="1:8" ht="42" x14ac:dyDescent="0.35">
      <c r="A1" s="2" t="s">
        <v>91</v>
      </c>
      <c r="B1" s="2" t="s">
        <v>89</v>
      </c>
      <c r="C1" s="2" t="s">
        <v>88</v>
      </c>
      <c r="D1" s="2" t="s">
        <v>48</v>
      </c>
      <c r="E1" s="2" t="s">
        <v>49</v>
      </c>
      <c r="F1" s="2" t="s">
        <v>50</v>
      </c>
      <c r="G1" s="2" t="s">
        <v>90</v>
      </c>
      <c r="H1" s="2" t="s">
        <v>51</v>
      </c>
    </row>
    <row r="2" spans="1:8" ht="41.25" customHeight="1" x14ac:dyDescent="0.35">
      <c r="A2" s="184"/>
      <c r="B2" s="13">
        <v>1</v>
      </c>
      <c r="C2" s="45"/>
      <c r="D2" s="50"/>
      <c r="E2" s="51"/>
      <c r="F2" s="52"/>
      <c r="G2" s="50"/>
      <c r="H2" s="53"/>
    </row>
    <row r="3" spans="1:8" ht="41.25" customHeight="1" x14ac:dyDescent="0.35">
      <c r="A3" s="185"/>
      <c r="B3" s="13">
        <v>2</v>
      </c>
      <c r="C3" s="45"/>
      <c r="D3" s="50"/>
      <c r="E3" s="51"/>
      <c r="F3" s="52"/>
      <c r="G3" s="50"/>
      <c r="H3" s="53"/>
    </row>
    <row r="4" spans="1:8" ht="41.25" customHeight="1" x14ac:dyDescent="0.35">
      <c r="A4" s="185"/>
      <c r="B4" s="13">
        <v>3</v>
      </c>
      <c r="C4" s="45"/>
      <c r="D4" s="50"/>
      <c r="E4" s="51"/>
      <c r="F4" s="52"/>
      <c r="G4" s="50"/>
      <c r="H4" s="53"/>
    </row>
    <row r="5" spans="1:8" ht="41.25" customHeight="1" x14ac:dyDescent="0.35">
      <c r="A5" s="185"/>
      <c r="B5" s="13">
        <v>4</v>
      </c>
      <c r="C5" s="45"/>
      <c r="D5" s="50"/>
      <c r="E5" s="51"/>
      <c r="F5" s="52"/>
      <c r="G5" s="50"/>
      <c r="H5" s="53"/>
    </row>
    <row r="6" spans="1:8" ht="41.25" customHeight="1" x14ac:dyDescent="0.35">
      <c r="A6" s="186"/>
      <c r="B6" s="13">
        <v>5</v>
      </c>
      <c r="C6" s="45"/>
      <c r="D6" s="50"/>
      <c r="E6" s="51"/>
      <c r="F6" s="52"/>
      <c r="G6" s="50"/>
      <c r="H6" s="53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90" zoomScaleNormal="90" workbookViewId="0">
      <pane ySplit="4" topLeftCell="A5" activePane="bottomLeft" state="frozen"/>
      <selection pane="bottomLeft" activeCell="B5" sqref="B5"/>
    </sheetView>
  </sheetViews>
  <sheetFormatPr baseColWidth="10" defaultColWidth="11.453125" defaultRowHeight="15.5" x14ac:dyDescent="0.35"/>
  <cols>
    <col min="1" max="1" width="56.54296875" style="74" customWidth="1"/>
    <col min="2" max="2" width="41" style="74" customWidth="1"/>
    <col min="3" max="3" width="96.81640625" style="74" customWidth="1"/>
    <col min="4" max="16384" width="11.453125" style="74"/>
  </cols>
  <sheetData>
    <row r="1" spans="1:3" x14ac:dyDescent="0.35">
      <c r="A1" s="69" t="s">
        <v>12</v>
      </c>
      <c r="B1" s="187">
        <f>'1-Infos demandeur'!B1</f>
        <v>0</v>
      </c>
      <c r="C1" s="187"/>
    </row>
    <row r="2" spans="1:3" x14ac:dyDescent="0.35">
      <c r="A2" s="69" t="s">
        <v>14</v>
      </c>
      <c r="B2" s="187">
        <f>'1-Infos demandeur'!B2</f>
        <v>0</v>
      </c>
      <c r="C2" s="187"/>
    </row>
    <row r="4" spans="1:3" ht="45.75" customHeight="1" x14ac:dyDescent="0.35">
      <c r="A4" s="69" t="s">
        <v>11</v>
      </c>
      <c r="B4" s="69" t="s">
        <v>216</v>
      </c>
      <c r="C4" s="69" t="s">
        <v>25</v>
      </c>
    </row>
    <row r="5" spans="1:3" ht="61.5" customHeight="1" x14ac:dyDescent="0.35">
      <c r="A5" s="81" t="s">
        <v>249</v>
      </c>
      <c r="B5" s="75"/>
      <c r="C5" s="54"/>
    </row>
    <row r="6" spans="1:3" ht="61.5" customHeight="1" x14ac:dyDescent="0.35">
      <c r="A6" s="118" t="s">
        <v>250</v>
      </c>
      <c r="B6" s="75"/>
      <c r="C6" s="54"/>
    </row>
    <row r="7" spans="1:3" ht="61.5" customHeight="1" x14ac:dyDescent="0.35">
      <c r="A7" s="118" t="s">
        <v>251</v>
      </c>
      <c r="B7" s="75"/>
      <c r="C7" s="54"/>
    </row>
    <row r="8" spans="1:3" ht="61.5" customHeight="1" x14ac:dyDescent="0.35">
      <c r="A8" s="118" t="s">
        <v>252</v>
      </c>
      <c r="B8" s="75"/>
      <c r="C8" s="54"/>
    </row>
    <row r="9" spans="1:3" ht="61.5" customHeight="1" x14ac:dyDescent="0.35">
      <c r="A9" s="118" t="s">
        <v>253</v>
      </c>
      <c r="B9" s="75"/>
      <c r="C9" s="54"/>
    </row>
    <row r="10" spans="1:3" ht="61.5" customHeight="1" x14ac:dyDescent="0.35">
      <c r="A10" s="118" t="s">
        <v>254</v>
      </c>
      <c r="B10" s="75"/>
      <c r="C10" s="54"/>
    </row>
  </sheetData>
  <sheetProtection password="E827" sheet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54854E4-D24F-44AC-A884-4154C1D26539}">
          <x14:formula1>
            <xm:f>listes!$A$1:$A$2</xm:f>
          </x14:formula1>
          <xm:sqref>B8:B10 B5:B6</xm:sqref>
        </x14:dataValidation>
        <x14:dataValidation type="list" allowBlank="1" showInputMessage="1" showErrorMessage="1" xr:uid="{881F9A0A-8C83-4324-97EA-509CBAC9C130}">
          <x14:formula1>
            <xm:f>listes!$A$15:$A$17</xm:f>
          </x14:formula1>
          <xm:sqref>B7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listes</vt:lpstr>
      <vt:lpstr>Mode d'emploi</vt:lpstr>
      <vt:lpstr>1-Infos demandeur</vt:lpstr>
      <vt:lpstr>2-Groupe</vt:lpstr>
      <vt:lpstr>3-Partenaires</vt:lpstr>
      <vt:lpstr>4-Dépenses présentées</vt:lpstr>
      <vt:lpstr>5-Devis comparatifs</vt:lpstr>
      <vt:lpstr>6-Emprunts</vt:lpstr>
      <vt:lpstr>7-Critères de sélection</vt:lpstr>
      <vt:lpstr>8-Plan d'entreprise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RAMADE Laura</cp:lastModifiedBy>
  <dcterms:created xsi:type="dcterms:W3CDTF">2022-07-11T16:15:46Z</dcterms:created>
  <dcterms:modified xsi:type="dcterms:W3CDTF">2025-08-05T15:20:26Z</dcterms:modified>
</cp:coreProperties>
</file>